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0" windowWidth="7485" windowHeight="4140" tabRatio="638" activeTab="0"/>
  </bookViews>
  <sheets>
    <sheet name="bilanca" sheetId="1" r:id="rId1"/>
    <sheet name="prihodi" sheetId="2" r:id="rId2"/>
    <sheet name="rashodi-opći dio" sheetId="3" r:id="rId3"/>
    <sheet name="račun financiranja" sheetId="4" r:id="rId4"/>
    <sheet name="posebni dio" sheetId="5" r:id="rId5"/>
  </sheets>
  <definedNames>
    <definedName name="_xlnm.Print_Area" localSheetId="0">'bilanca'!$A$1:$G$30</definedName>
    <definedName name="_xlnm.Print_Area" localSheetId="4">'posebni dio'!$A$1:$E$123</definedName>
    <definedName name="_xlnm.Print_Area" localSheetId="1">'prihodi'!$A$1:$H$45</definedName>
    <definedName name="_xlnm.Print_Area" localSheetId="3">'račun financiranja'!$A$1:$H$40</definedName>
    <definedName name="_xlnm.Print_Area" localSheetId="2">'rashodi-opći dio'!$A$1:$H$75</definedName>
    <definedName name="_xlnm.Print_Titles" localSheetId="4">'posebni dio'!$2:$3</definedName>
    <definedName name="_xlnm.Print_Titles" localSheetId="1">'prihodi'!$3:$3</definedName>
    <definedName name="_xlnm.Print_Titles" localSheetId="3">'račun financiranja'!$2:$2</definedName>
    <definedName name="_xlnm.Print_Titles" localSheetId="2">'rashodi-opći dio'!$2:$3</definedName>
  </definedNames>
  <calcPr fullCalcOnLoad="1"/>
</workbook>
</file>

<file path=xl/sharedStrings.xml><?xml version="1.0" encoding="utf-8"?>
<sst xmlns="http://schemas.openxmlformats.org/spreadsheetml/2006/main" count="405" uniqueCount="194">
  <si>
    <t>Materijalni rashodi</t>
  </si>
  <si>
    <t>A. RAČUN PRIHODA I RASHODA</t>
  </si>
  <si>
    <t>3213</t>
  </si>
  <si>
    <t>Stručno usavršavanje zaposlenika</t>
  </si>
  <si>
    <t>Naknade troškova zaposlenima</t>
  </si>
  <si>
    <t>3225</t>
  </si>
  <si>
    <t>Sitni inventar i auto gume</t>
  </si>
  <si>
    <t>Rashodi za usluge</t>
  </si>
  <si>
    <t xml:space="preserve">Usluge tekućeg i investicijskog održavanja </t>
  </si>
  <si>
    <t>Intelektualne i osobne usluge</t>
  </si>
  <si>
    <t>Računalne usluge</t>
  </si>
  <si>
    <t>Financijski rashodi</t>
  </si>
  <si>
    <t>Rashodi za nabavu proizvedene dugotrajne imovine</t>
  </si>
  <si>
    <t>4221</t>
  </si>
  <si>
    <t>Uredska oprema i namještaj</t>
  </si>
  <si>
    <t>Postrojenja i oprema</t>
  </si>
  <si>
    <t>PRIMICI OD FINANCIJSKE IMOVINE I ZADUŽIVANJA</t>
  </si>
  <si>
    <t>Primici od prodaje dionica i udjela u glavnici</t>
  </si>
  <si>
    <t>IZDACI ZA FINANCIJSKU IMOVINU I OTPLATE ZAJMOVA</t>
  </si>
  <si>
    <t>RAZLIKA - VIŠAK / MANJAK</t>
  </si>
  <si>
    <t>PRIHODI POSLOVANJA</t>
  </si>
  <si>
    <t>Prihodi od imovine</t>
  </si>
  <si>
    <t>Prihodi od financijske imovine</t>
  </si>
  <si>
    <t>Prihodi od kamata na dane zajmove</t>
  </si>
  <si>
    <t>Kamate na oročena sredstva i depozite po viđenju</t>
  </si>
  <si>
    <t>Prihodi od dividendi</t>
  </si>
  <si>
    <t>B. RAČUN FINANCIRANJA</t>
  </si>
  <si>
    <t>Ostali prihodi od financijske imovine</t>
  </si>
  <si>
    <t>Prihodi od nefinancijske imovine</t>
  </si>
  <si>
    <t>Prihodi od zakupa i iznajmljivanja imovine</t>
  </si>
  <si>
    <t>PRIHODI OD PRODAJE NEFINANCIJSKE IMOVINE</t>
  </si>
  <si>
    <t>Prihodi od prodaje građevinskih objekata</t>
  </si>
  <si>
    <t>Poslovni objekti</t>
  </si>
  <si>
    <t>Prihodi od prodaje proizvedene dugotrajne imovine</t>
  </si>
  <si>
    <t>RASHODI POSLOVANJA</t>
  </si>
  <si>
    <t>Rashodi za zaposlene</t>
  </si>
  <si>
    <t>Plaće za redovan rad</t>
  </si>
  <si>
    <t>Ostali rashodi za zaposlene</t>
  </si>
  <si>
    <t>Doprinosi na plaće</t>
  </si>
  <si>
    <t>Službena putovanja</t>
  </si>
  <si>
    <t>Naknade za prijevoz, za rad na terenu i odvojeni život</t>
  </si>
  <si>
    <t>Rashodi za materijal i energiju</t>
  </si>
  <si>
    <t>Uredski materijal i ostali materijalni rashodi</t>
  </si>
  <si>
    <t>Energija</t>
  </si>
  <si>
    <t>Usluge telefona, pošte i prijevoza</t>
  </si>
  <si>
    <t>Komunalne usluge</t>
  </si>
  <si>
    <t>Zakupnine i najamnine</t>
  </si>
  <si>
    <t>Ostale usluge</t>
  </si>
  <si>
    <t>3423</t>
  </si>
  <si>
    <t>Ostali nespomenuti rashodi poslovanja</t>
  </si>
  <si>
    <t>Premije i osiguranja</t>
  </si>
  <si>
    <t>Reprezentacija</t>
  </si>
  <si>
    <t>RASHODI ZA NABAVU NEFINANCIJSKE IMOVINE</t>
  </si>
  <si>
    <t>NETO FINANCIRANJE</t>
  </si>
  <si>
    <t>Ostali financijski rashodi</t>
  </si>
  <si>
    <t>Bankarske usluge i usluge platnog prometa</t>
  </si>
  <si>
    <t>Zatezne kamate</t>
  </si>
  <si>
    <t>VIŠAK / MANJAK + NETO FINANCIRANJE</t>
  </si>
  <si>
    <t xml:space="preserve">ADMINISTRACIJA I UPRAVLJANJE  </t>
  </si>
  <si>
    <t>OPREMANJE</t>
  </si>
  <si>
    <t>SERVISIRANJE UNUTARNJEG DUGA</t>
  </si>
  <si>
    <t>ZAJMOVI OD TUZEMNIH BANAKA I OSTALIH FINANCIJSKIH INSTITUCIJA IZVAN JAVNOG SEKTORA</t>
  </si>
  <si>
    <t>A1002</t>
  </si>
  <si>
    <t>SERVISIRANJE VANJSKOG DUGA</t>
  </si>
  <si>
    <t>ZAJMOVI OD INOZEMNIH BANAKA I OSTALIH FINANCIJSKIH INSTITUCIJA IZVAN JAVNOG SEKTORA</t>
  </si>
  <si>
    <t>I. OPĆI DIO</t>
  </si>
  <si>
    <t>II. POSEBNI DIO</t>
  </si>
  <si>
    <t>Primici od prodaje dionica i udjela u glavnici trgovačkih društava izvan javnog sektora</t>
  </si>
  <si>
    <t>Dionice i udjeli u glavnici tuzemnih trgovačkih društava izvan javnog sektora</t>
  </si>
  <si>
    <t>RASHODI  POSLOVANJA</t>
  </si>
  <si>
    <t>PRIHODI POSLOVANJA I PRIHODI OD PRODAJE NEFINANCIJSKE IMOVINE</t>
  </si>
  <si>
    <t>RASHODI POSLOVANJA I RASHODI ZA NABAVU NEFINANCIJSKE IMOVINE</t>
  </si>
  <si>
    <t>A1001</t>
  </si>
  <si>
    <t>DANI ZAJMOVI</t>
  </si>
  <si>
    <t>Primici od zaduživanja</t>
  </si>
  <si>
    <t>Prihodi od prodaje neproizvedene imovine</t>
  </si>
  <si>
    <t>Prihodi od materijalne imovine - prirodnih bogatstva</t>
  </si>
  <si>
    <t>Zemljište</t>
  </si>
  <si>
    <t>Ostali nespomenuti financijski rashodi</t>
  </si>
  <si>
    <t>Plaće (Bruto)</t>
  </si>
  <si>
    <t>Kamate za primljene kredite i zajmove od kreditnih i ostalih financijskih institucija izvan javnog sektora</t>
  </si>
  <si>
    <t>Negativne tečajne razlike i razlike zbog primjene valutne klauzule</t>
  </si>
  <si>
    <t>Izdaci za otplatu glavnice primljenih kredita i zajmova</t>
  </si>
  <si>
    <t>Otplata glavnice primljenih kredita i zajmova od kreditnih i ostalih financijskih institucija izvan javnog sektora</t>
  </si>
  <si>
    <t>Prihodi od pozitivnih tečajnih razlika i razlika zbog primjene valutne klauzule</t>
  </si>
  <si>
    <t>Prihodi od prodaje proizvoda i robe te pruženih usluga</t>
  </si>
  <si>
    <t>Doprinosi za obvzeno zdravstveno osiguranje</t>
  </si>
  <si>
    <t>Doprinosi za obvezno zdravstveno osiguranje</t>
  </si>
  <si>
    <t>Prihodi  od prodaje proizvoda i robe te pruženih usluga i prihodi od donacija</t>
  </si>
  <si>
    <t>Prihodi od pruženih usluga</t>
  </si>
  <si>
    <t>Doprinosi za obvezno osiguranje u slučaju nezaposlenosti</t>
  </si>
  <si>
    <t xml:space="preserve">Kamate za primljene kredite i zajmove </t>
  </si>
  <si>
    <t>Otplata glavnice primljenih kredita od tuzemnih kreditnih institucija izvan javnog sektora</t>
  </si>
  <si>
    <t xml:space="preserve">Otplata glavnice primljenih kredita od inozemnih kreditnih institucija </t>
  </si>
  <si>
    <t xml:space="preserve">Prihodi od zateznih kamata </t>
  </si>
  <si>
    <t>Stambeni objekti</t>
  </si>
  <si>
    <t>Plaće za prekovremeni rad</t>
  </si>
  <si>
    <t>Usluge promidžbe i informiranja</t>
  </si>
  <si>
    <t>Pristojbe i naknade</t>
  </si>
  <si>
    <t>Ostali rashodi</t>
  </si>
  <si>
    <t>Kazne, penali i naknade štete</t>
  </si>
  <si>
    <t>Oprema za održavanje i zaštitu</t>
  </si>
  <si>
    <t>Ulaganja u računalne programe</t>
  </si>
  <si>
    <t>Ostale naknade troškova zaposlenima</t>
  </si>
  <si>
    <t>Naknada za korištenje nefinancijske imovine</t>
  </si>
  <si>
    <t>ADMINISTRATIVNO UPRAVLJANJE, OPREMANJE I KONTROLA DRŽAVNE IMOVINE</t>
  </si>
  <si>
    <t>Kazne, upravne mjere i ostali prihodi</t>
  </si>
  <si>
    <t>Ostali prihodi</t>
  </si>
  <si>
    <t>Kamate za primljene kredite i zajmove od kreditnih i ostalih financijskih institucija u javnom sektoru</t>
  </si>
  <si>
    <t>Plaće u naravi</t>
  </si>
  <si>
    <t>Kamate za primljene kredite i zajmmove od kreditnih i ostalih financijskih institucija u javnom sektoru</t>
  </si>
  <si>
    <t>Naknade za rad predstavničkih i izvršnih tijela, povjerenstava i sl</t>
  </si>
  <si>
    <t>Prihodi od upravnih i administrativnih pristojbi, pristojbi po posebnim propisima i nakanada</t>
  </si>
  <si>
    <t>Prihodi po posebnim propisima</t>
  </si>
  <si>
    <t>Ostali nespomenuti prihodi</t>
  </si>
  <si>
    <t>Prihodi od kamata na dane zajmove trgovačkim društvima u javnom sektoru</t>
  </si>
  <si>
    <t>Primljeni krediti od tuzemnih kreditnih financijskih instiucija izvan javnog sektora</t>
  </si>
  <si>
    <t>Primici (povrati) glavnice zajmova danih trgovačkim društvima u javnom sektoru</t>
  </si>
  <si>
    <t>Otplata glavnice primljenih kredita i zajmova od kreditnih i ostalih financijskih institucija u javnog sektora</t>
  </si>
  <si>
    <t>Izdaci za dane zajmove trgovačkim društvima u javnom sektoru</t>
  </si>
  <si>
    <t>Dani zajmovi tuzemnim trgovačkim društvima  u javnom sektoru</t>
  </si>
  <si>
    <t>Ugovorene kazne i ostale naknade šteta</t>
  </si>
  <si>
    <t>Dionice i udjeli u glavnici trgovačkih društava u javnom sektoru</t>
  </si>
  <si>
    <t>Primljeni krediti i zajmovi od kreditnih i ostalih financijskih institucija izvan javnog sektora</t>
  </si>
  <si>
    <t>Otplata glavnice primljenih kredita od kreditnih institucija u javnom sektoru</t>
  </si>
  <si>
    <t>Primici od prodaje dionica i udjela u glavnici kreditnih i ostalih financijskih institucija    izvan javnog sektora</t>
  </si>
  <si>
    <t>Dionice i udjeli u glavnici tuzemnih kreditnih i ostalih financijskih institucija  izvan javnog sektora</t>
  </si>
  <si>
    <t>Rashodi za nabavu neproizvedene dugotrajne imovine</t>
  </si>
  <si>
    <t>Nematerijalna imovina</t>
  </si>
  <si>
    <t>Licence</t>
  </si>
  <si>
    <t>Ugovorne kazne i ostale naknade štete</t>
  </si>
  <si>
    <t>Izdaci za dionice i udjele u glavnici</t>
  </si>
  <si>
    <t>DIONICE I UDJELI U GLAVNICI</t>
  </si>
  <si>
    <t>A1004</t>
  </si>
  <si>
    <t>Primici (povrati) glavnice zajmova danih trgovačkim društvima i obrtnicima izvan javnog sektora</t>
  </si>
  <si>
    <t>Povrat zajmova danih tuzemnim trgovačkim društvima izvan javnog sektora</t>
  </si>
  <si>
    <t>Kazne i upravne mjere</t>
  </si>
  <si>
    <t>Kazne i druge mjere u kaznenom postupku</t>
  </si>
  <si>
    <t>BROJČANA OZNAKA I NAZIV</t>
  </si>
  <si>
    <t>INDEKS</t>
  </si>
  <si>
    <t>5=4/2*100</t>
  </si>
  <si>
    <t>6=4/3*100</t>
  </si>
  <si>
    <t>4=3/2*100</t>
  </si>
  <si>
    <t>1</t>
  </si>
  <si>
    <t>-</t>
  </si>
  <si>
    <t>Primici od prodaje dionica i udjela u glavnici trgovačkih društava u javnom sektoru</t>
  </si>
  <si>
    <t>Kamate za primljene zajmove od trgovačkih društava u javnom sektoru</t>
  </si>
  <si>
    <t>Otplata glavnice primljenih kredita i zajmova od kreditnih i ostalih financijskih institucija u javnom sektoru</t>
  </si>
  <si>
    <t>CENTAR ZA RESTRUKTURIRANJE I PRODAJU</t>
  </si>
  <si>
    <t>Upravne i administrativne pristojbe</t>
  </si>
  <si>
    <t>Ostale pristojbe i naknade</t>
  </si>
  <si>
    <t>Materijal i dijelovi za tekuće i investicijsko održavanje</t>
  </si>
  <si>
    <t>Zdravstvene i veterinarske usluge</t>
  </si>
  <si>
    <t>Naknade troškova osobama izvan radnog odnosa</t>
  </si>
  <si>
    <t>Troškovi sudskih postupaka</t>
  </si>
  <si>
    <t>Komunikacijska oprema</t>
  </si>
  <si>
    <t>Uređaji, strojevi i oprema za ostale namjene</t>
  </si>
  <si>
    <t>Nematerijalna proizvedena imovina</t>
  </si>
  <si>
    <t>Prihodi od kamata na dane zajmove trgovačkim društvima i obrtnicima izvan javnog sektora</t>
  </si>
  <si>
    <t>Naknade za rad predstavničkih i izvršnih tijela, povjerenstava i sl.</t>
  </si>
  <si>
    <t>Primljeni krediti i zajmovi od kreditnih i ostalih financijskih institucija u javnom sektoru</t>
  </si>
  <si>
    <t>Primljeni krediti od kreditnih institucija u javnom sektoru</t>
  </si>
  <si>
    <t>UKUPNI PRIHODI</t>
  </si>
  <si>
    <t>UKUPNI RASHODI</t>
  </si>
  <si>
    <t>Prijevozna sredstva</t>
  </si>
  <si>
    <t>Prijevozna sredstva u cestovnom prometu</t>
  </si>
  <si>
    <t>Izdaci za depozite i jamčevne pologe</t>
  </si>
  <si>
    <t>Primici od povrata depozita i jamčevnih pologa</t>
  </si>
  <si>
    <t>Primici od povrata depozita od kreditnih i ostalih financijskih institucija-tuzemni</t>
  </si>
  <si>
    <t>Prihodi od prodaje postrojenja i opreme</t>
  </si>
  <si>
    <t>Izdaci za depozite u kreditnim i ostalim financijskim institucijama - tuzemni</t>
  </si>
  <si>
    <t>Primljeni povrati glavnica danih zajmova i depozita</t>
  </si>
  <si>
    <t>Članarine i norme</t>
  </si>
  <si>
    <t>Povrat zajmova danih trgovačkim društvima u javnom sektoru</t>
  </si>
  <si>
    <t>Izdaci za dane zajmove i depozite</t>
  </si>
  <si>
    <t>K500000</t>
  </si>
  <si>
    <t>A500000</t>
  </si>
  <si>
    <t>A500003</t>
  </si>
  <si>
    <t>IZVRŠENJE
1.-6.2022.</t>
  </si>
  <si>
    <t>IZVRŠENJE
1.-6.2023.</t>
  </si>
  <si>
    <t>Naknade građanima i kućanstvima na temelju osiguranja i druge naknade</t>
  </si>
  <si>
    <t>Ostale naknade građanima i kućanstvima iz proračuna</t>
  </si>
  <si>
    <t>Naknade građanima i kućanstvima u novcu</t>
  </si>
  <si>
    <t>Pomoći iz inozemstva i od subjekata unutar općeg proračuna</t>
  </si>
  <si>
    <t>Pomoći proračuna iz drugih proračuna</t>
  </si>
  <si>
    <t>Tekuće pomoći iz drugih proračuna</t>
  </si>
  <si>
    <t>REBALANS 2023.</t>
  </si>
  <si>
    <t>RAZLIKA PRIMITAKA I IZDATAKA</t>
  </si>
  <si>
    <t>IZVRŠENJE FINANCIJSKOG PLANA
CENTRA ZA RESTRUKTURIRANJE I PRODAJU
ZA PRVO POLUGODIŠTE 2023. GODINE</t>
  </si>
  <si>
    <t>SAŽETAK RAČUNA PRIHODA I RASHODA I RAČUNA FINANCIRANJA</t>
  </si>
  <si>
    <t>SAŽETAK RAČUNA FINANCIRANJA</t>
  </si>
  <si>
    <t>SAŽETAK RAČUNA PRIHODA I RASHODA</t>
  </si>
  <si>
    <t>PRIJENOS SREDSTAVA IZ PRETHODNE GODINE</t>
  </si>
  <si>
    <t>PRIJENOS SREDSTAVA U SLJEDEĆE RAZDOBLJE</t>
  </si>
</sst>
</file>

<file path=xl/styles.xml><?xml version="1.0" encoding="utf-8"?>
<styleSheet xmlns="http://schemas.openxmlformats.org/spreadsheetml/2006/main">
  <numFmts count="1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kn&quot;\ #,##0;\-&quot;kn&quot;\ #,##0"/>
    <numFmt numFmtId="167" formatCode="&quot;kn&quot;\ #,##0;[Red]\-&quot;kn&quot;\ #,##0"/>
    <numFmt numFmtId="168" formatCode="&quot;kn&quot;\ #,##0.00;\-&quot;kn&quot;\ #,##0.00"/>
    <numFmt numFmtId="169" formatCode="&quot;kn&quot;\ #,##0.00;[Red]\-&quot;kn&quot;\ #,##0.00"/>
    <numFmt numFmtId="170" formatCode="_-&quot;kn&quot;\ * #,##0_-;\-&quot;kn&quot;\ * #,##0_-;_-&quot;kn&quot;\ * &quot;-&quot;_-;_-@_-"/>
    <numFmt numFmtId="171" formatCode="_-&quot;kn&quot;\ * #,##0.00_-;\-&quot;kn&quot;\ * #,##0.00_-;_-&quot;kn&quot;\ * &quot;-&quot;??_-;_-@_-"/>
    <numFmt numFmtId="172" formatCode="yyyy\.mm\.dd"/>
    <numFmt numFmtId="173" formatCode="#,##0.0"/>
  </numFmts>
  <fonts count="67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10"/>
      <name val="Bookman Old Style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2"/>
      <name val="Bookman Old Style"/>
      <family val="1"/>
    </font>
    <font>
      <b/>
      <sz val="12"/>
      <name val="Times New Roman"/>
      <family val="1"/>
    </font>
    <font>
      <sz val="14"/>
      <name val="Bookman Old Style"/>
      <family val="1"/>
    </font>
    <font>
      <b/>
      <sz val="14"/>
      <name val="Bookman Old Style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b/>
      <i/>
      <sz val="10"/>
      <name val="Times New Roman"/>
      <family val="1"/>
    </font>
    <font>
      <b/>
      <sz val="14"/>
      <color indexed="8"/>
      <name val="Times New Roman"/>
      <family val="1"/>
    </font>
    <font>
      <sz val="10"/>
      <name val="Geneva"/>
      <family val="0"/>
    </font>
    <font>
      <b/>
      <sz val="8"/>
      <color indexed="8"/>
      <name val="Times New Roman"/>
      <family val="1"/>
    </font>
    <font>
      <b/>
      <sz val="8"/>
      <name val="Times New Roman"/>
      <family val="1"/>
    </font>
    <font>
      <b/>
      <sz val="12"/>
      <color indexed="8"/>
      <name val="Times New Roman"/>
      <family val="1"/>
    </font>
    <font>
      <sz val="10"/>
      <color indexed="9"/>
      <name val="Times New Roman"/>
      <family val="1"/>
    </font>
    <font>
      <b/>
      <sz val="10"/>
      <color indexed="9"/>
      <name val="Times New Roman"/>
      <family val="1"/>
    </font>
    <font>
      <b/>
      <sz val="11"/>
      <name val="Times New Roman"/>
      <family val="1"/>
    </font>
    <font>
      <sz val="8"/>
      <color indexed="8"/>
      <name val="MS Sans Serif"/>
      <family val="2"/>
    </font>
    <font>
      <sz val="14"/>
      <color indexed="8"/>
      <name val="MS Sans Serif"/>
      <family val="0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0" fillId="32" borderId="7" applyNumberFormat="0" applyFont="0" applyAlignment="0" applyProtection="0"/>
    <xf numFmtId="0" fontId="20" fillId="0" borderId="0">
      <alignment/>
      <protection/>
    </xf>
    <xf numFmtId="0" fontId="17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61" fillId="27" borderId="8" applyNumberFormat="0" applyAlignment="0" applyProtection="0"/>
    <xf numFmtId="9" fontId="1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258">
    <xf numFmtId="0" fontId="0" fillId="0" borderId="0" xfId="0" applyNumberForma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wrapText="1"/>
      <protection/>
    </xf>
    <xf numFmtId="0" fontId="5" fillId="0" borderId="0" xfId="0" applyNumberFormat="1" applyFont="1" applyFill="1" applyBorder="1" applyAlignment="1" applyProtection="1">
      <alignment/>
      <protection/>
    </xf>
    <xf numFmtId="4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wrapText="1"/>
      <protection/>
    </xf>
    <xf numFmtId="0" fontId="9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 horizontal="left" wrapText="1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 quotePrefix="1">
      <alignment horizontal="left" wrapText="1"/>
      <protection/>
    </xf>
    <xf numFmtId="0" fontId="11" fillId="0" borderId="0" xfId="0" applyNumberFormat="1" applyFont="1" applyFill="1" applyBorder="1" applyAlignment="1" applyProtection="1">
      <alignment/>
      <protection/>
    </xf>
    <xf numFmtId="0" fontId="8" fillId="0" borderId="10" xfId="0" applyNumberFormat="1" applyFont="1" applyFill="1" applyBorder="1" applyAlignment="1" applyProtection="1" quotePrefix="1">
      <alignment horizontal="left" wrapText="1"/>
      <protection/>
    </xf>
    <xf numFmtId="4" fontId="11" fillId="0" borderId="0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 wrapText="1"/>
      <protection/>
    </xf>
    <xf numFmtId="0" fontId="12" fillId="0" borderId="0" xfId="0" applyNumberFormat="1" applyFont="1" applyFill="1" applyBorder="1" applyAlignment="1" applyProtection="1" quotePrefix="1">
      <alignment horizontal="left" wrapText="1"/>
      <protection/>
    </xf>
    <xf numFmtId="0" fontId="13" fillId="0" borderId="0" xfId="0" applyNumberFormat="1" applyFont="1" applyFill="1" applyBorder="1" applyAlignment="1" applyProtection="1">
      <alignment wrapText="1"/>
      <protection/>
    </xf>
    <xf numFmtId="3" fontId="7" fillId="0" borderId="0" xfId="0" applyNumberFormat="1" applyFont="1" applyFill="1" applyBorder="1" applyAlignment="1" applyProtection="1">
      <alignment/>
      <protection/>
    </xf>
    <xf numFmtId="0" fontId="13" fillId="0" borderId="0" xfId="0" applyNumberFormat="1" applyFont="1" applyFill="1" applyBorder="1" applyAlignment="1" applyProtection="1">
      <alignment/>
      <protection/>
    </xf>
    <xf numFmtId="3" fontId="13" fillId="0" borderId="0" xfId="0" applyNumberFormat="1" applyFont="1" applyFill="1" applyBorder="1" applyAlignment="1" applyProtection="1">
      <alignment/>
      <protection/>
    </xf>
    <xf numFmtId="4" fontId="7" fillId="0" borderId="0" xfId="0" applyNumberFormat="1" applyFont="1" applyFill="1" applyBorder="1" applyAlignment="1" applyProtection="1">
      <alignment/>
      <protection/>
    </xf>
    <xf numFmtId="3" fontId="7" fillId="0" borderId="0" xfId="0" applyNumberFormat="1" applyFont="1" applyFill="1" applyBorder="1" applyAlignment="1" applyProtection="1" quotePrefix="1">
      <alignment horizontal="left" wrapText="1"/>
      <protection/>
    </xf>
    <xf numFmtId="3" fontId="7" fillId="0" borderId="0" xfId="0" applyNumberFormat="1" applyFont="1" applyFill="1" applyBorder="1" applyAlignment="1" applyProtection="1">
      <alignment horizontal="left" wrapText="1"/>
      <protection/>
    </xf>
    <xf numFmtId="0" fontId="13" fillId="0" borderId="0" xfId="0" applyNumberFormat="1" applyFont="1" applyFill="1" applyBorder="1" applyAlignment="1" applyProtection="1" quotePrefix="1">
      <alignment horizontal="left" wrapText="1"/>
      <protection/>
    </xf>
    <xf numFmtId="0" fontId="8" fillId="0" borderId="0" xfId="0" applyNumberFormat="1" applyFont="1" applyFill="1" applyBorder="1" applyAlignment="1" applyProtection="1">
      <alignment vertical="center" wrapText="1"/>
      <protection/>
    </xf>
    <xf numFmtId="172" fontId="6" fillId="0" borderId="0" xfId="0" applyNumberFormat="1" applyFont="1" applyAlignment="1">
      <alignment vertical="center" wrapText="1"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13" fillId="0" borderId="0" xfId="0" applyFont="1" applyBorder="1" applyAlignment="1">
      <alignment vertical="center" wrapText="1"/>
    </xf>
    <xf numFmtId="0" fontId="13" fillId="0" borderId="0" xfId="0" applyFont="1" applyBorder="1" applyAlignment="1" quotePrefix="1">
      <alignment horizontal="left" vertical="center" wrapText="1"/>
    </xf>
    <xf numFmtId="0" fontId="7" fillId="0" borderId="0" xfId="0" applyFont="1" applyBorder="1" applyAlignment="1" quotePrefix="1">
      <alignment horizontal="left" vertical="center" wrapText="1"/>
    </xf>
    <xf numFmtId="0" fontId="7" fillId="33" borderId="0" xfId="0" applyNumberFormat="1" applyFont="1" applyFill="1" applyBorder="1" applyAlignment="1" applyProtection="1">
      <alignment wrapText="1"/>
      <protection/>
    </xf>
    <xf numFmtId="0" fontId="13" fillId="0" borderId="0" xfId="0" applyFont="1" applyBorder="1" applyAlignment="1" quotePrefix="1">
      <alignment horizontal="left" vertical="center"/>
    </xf>
    <xf numFmtId="0" fontId="7" fillId="0" borderId="0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14" fillId="0" borderId="0" xfId="0" applyFont="1" applyBorder="1" applyAlignment="1" quotePrefix="1">
      <alignment horizontal="left" vertical="center" wrapText="1"/>
    </xf>
    <xf numFmtId="0" fontId="13" fillId="0" borderId="0" xfId="0" applyFont="1" applyBorder="1" applyAlignment="1">
      <alignment horizontal="left" vertical="center" wrapText="1"/>
    </xf>
    <xf numFmtId="3" fontId="14" fillId="0" borderId="0" xfId="0" applyNumberFormat="1" applyFont="1" applyFill="1" applyBorder="1" applyAlignment="1" applyProtection="1">
      <alignment wrapText="1"/>
      <protection/>
    </xf>
    <xf numFmtId="0" fontId="13" fillId="0" borderId="0" xfId="0" applyNumberFormat="1" applyFont="1" applyFill="1" applyBorder="1" applyAlignment="1" applyProtection="1" quotePrefix="1">
      <alignment horizontal="left" vertical="center"/>
      <protection/>
    </xf>
    <xf numFmtId="3" fontId="13" fillId="0" borderId="0" xfId="0" applyNumberFormat="1" applyFont="1" applyFill="1" applyBorder="1" applyAlignment="1" applyProtection="1" quotePrefix="1">
      <alignment horizontal="left" wrapText="1"/>
      <protection/>
    </xf>
    <xf numFmtId="3" fontId="7" fillId="0" borderId="0" xfId="0" applyNumberFormat="1" applyFont="1" applyFill="1" applyBorder="1" applyAlignment="1" applyProtection="1">
      <alignment wrapText="1"/>
      <protection/>
    </xf>
    <xf numFmtId="3" fontId="13" fillId="0" borderId="0" xfId="0" applyNumberFormat="1" applyFont="1" applyFill="1" applyBorder="1" applyAlignment="1" applyProtection="1">
      <alignment wrapText="1"/>
      <protection/>
    </xf>
    <xf numFmtId="0" fontId="13" fillId="0" borderId="11" xfId="0" applyFont="1" applyBorder="1" applyAlignment="1" quotePrefix="1">
      <alignment horizontal="left" vertical="center" wrapText="1"/>
    </xf>
    <xf numFmtId="0" fontId="13" fillId="0" borderId="11" xfId="0" applyNumberFormat="1" applyFont="1" applyFill="1" applyBorder="1" applyAlignment="1" applyProtection="1" quotePrefix="1">
      <alignment horizontal="left" vertical="center"/>
      <protection/>
    </xf>
    <xf numFmtId="0" fontId="13" fillId="0" borderId="0" xfId="0" applyNumberFormat="1" applyFont="1" applyFill="1" applyBorder="1" applyAlignment="1" applyProtection="1">
      <alignment vertical="center"/>
      <protection/>
    </xf>
    <xf numFmtId="0" fontId="7" fillId="0" borderId="0" xfId="0" applyNumberFormat="1" applyFont="1" applyFill="1" applyBorder="1" applyAlignment="1" applyProtection="1">
      <alignment vertical="center"/>
      <protection/>
    </xf>
    <xf numFmtId="3" fontId="15" fillId="0" borderId="0" xfId="0" applyNumberFormat="1" applyFont="1" applyFill="1" applyBorder="1" applyAlignment="1" applyProtection="1">
      <alignment/>
      <protection/>
    </xf>
    <xf numFmtId="0" fontId="13" fillId="0" borderId="0" xfId="0" applyNumberFormat="1" applyFont="1" applyFill="1" applyBorder="1" applyAlignment="1" applyProtection="1">
      <alignment horizontal="left"/>
      <protection/>
    </xf>
    <xf numFmtId="3" fontId="7" fillId="0" borderId="0" xfId="0" applyNumberFormat="1" applyFont="1" applyFill="1" applyBorder="1" applyAlignment="1" applyProtection="1">
      <alignment horizontal="right"/>
      <protection/>
    </xf>
    <xf numFmtId="0" fontId="16" fillId="0" borderId="0" xfId="0" applyNumberFormat="1" applyFont="1" applyFill="1" applyBorder="1" applyAlignment="1" applyProtection="1">
      <alignment horizontal="left" vertical="center" wrapText="1"/>
      <protection/>
    </xf>
    <xf numFmtId="0" fontId="13" fillId="0" borderId="0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horizontal="left" vertical="top"/>
      <protection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 quotePrefix="1">
      <alignment horizontal="left" vertical="center"/>
    </xf>
    <xf numFmtId="3" fontId="13" fillId="0" borderId="0" xfId="0" applyNumberFormat="1" applyFont="1" applyFill="1" applyBorder="1" applyAlignment="1" applyProtection="1">
      <alignment vertical="center" wrapText="1"/>
      <protection/>
    </xf>
    <xf numFmtId="0" fontId="13" fillId="0" borderId="0" xfId="0" applyNumberFormat="1" applyFont="1" applyFill="1" applyBorder="1" applyAlignment="1" applyProtection="1">
      <alignment vertical="center" wrapText="1"/>
      <protection/>
    </xf>
    <xf numFmtId="3" fontId="7" fillId="0" borderId="0" xfId="0" applyNumberFormat="1" applyFont="1" applyFill="1" applyBorder="1" applyAlignment="1" applyProtection="1">
      <alignment vertical="center" wrapText="1"/>
      <protection/>
    </xf>
    <xf numFmtId="0" fontId="7" fillId="0" borderId="0" xfId="0" applyNumberFormat="1" applyFont="1" applyFill="1" applyBorder="1" applyAlignment="1" applyProtection="1">
      <alignment vertical="center" wrapText="1"/>
      <protection/>
    </xf>
    <xf numFmtId="0" fontId="15" fillId="0" borderId="0" xfId="0" applyNumberFormat="1" applyFont="1" applyFill="1" applyBorder="1" applyAlignment="1" applyProtection="1">
      <alignment horizontal="left" vertical="center" wrapText="1"/>
      <protection/>
    </xf>
    <xf numFmtId="0" fontId="16" fillId="0" borderId="0" xfId="0" applyNumberFormat="1" applyFont="1" applyFill="1" applyBorder="1" applyAlignment="1" applyProtection="1">
      <alignment vertical="center"/>
      <protection/>
    </xf>
    <xf numFmtId="4" fontId="7" fillId="0" borderId="0" xfId="0" applyNumberFormat="1" applyFont="1" applyFill="1" applyBorder="1" applyAlignment="1" applyProtection="1">
      <alignment vertical="center"/>
      <protection/>
    </xf>
    <xf numFmtId="2" fontId="7" fillId="0" borderId="0" xfId="0" applyNumberFormat="1" applyFont="1" applyFill="1" applyBorder="1" applyAlignment="1" applyProtection="1">
      <alignment vertical="center"/>
      <protection/>
    </xf>
    <xf numFmtId="0" fontId="13" fillId="0" borderId="0" xfId="0" applyNumberFormat="1" applyFont="1" applyFill="1" applyBorder="1" applyAlignment="1" applyProtection="1" quotePrefix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 quotePrefix="1">
      <alignment horizontal="left" vertical="center" wrapText="1"/>
      <protection/>
    </xf>
    <xf numFmtId="0" fontId="14" fillId="0" borderId="0" xfId="0" applyNumberFormat="1" applyFont="1" applyFill="1" applyBorder="1" applyAlignment="1" applyProtection="1" quotePrefix="1">
      <alignment horizontal="left" vertical="center" wrapText="1"/>
      <protection/>
    </xf>
    <xf numFmtId="4" fontId="13" fillId="0" borderId="11" xfId="61" applyNumberFormat="1" applyFont="1" applyFill="1" applyBorder="1" applyAlignment="1">
      <alignment horizontal="right" vertical="center" wrapText="1"/>
      <protection/>
    </xf>
    <xf numFmtId="3" fontId="22" fillId="0" borderId="11" xfId="60" applyNumberFormat="1" applyFont="1" applyFill="1" applyBorder="1" applyAlignment="1">
      <alignment horizontal="center" vertical="center" wrapText="1"/>
      <protection/>
    </xf>
    <xf numFmtId="4" fontId="22" fillId="0" borderId="11" xfId="61" applyNumberFormat="1" applyFont="1" applyFill="1" applyBorder="1" applyAlignment="1">
      <alignment horizontal="right" vertical="center" wrapText="1"/>
      <protection/>
    </xf>
    <xf numFmtId="3" fontId="22" fillId="0" borderId="12" xfId="60" applyNumberFormat="1" applyFont="1" applyFill="1" applyBorder="1" applyAlignment="1">
      <alignment horizontal="center" vertical="center" wrapText="1"/>
      <protection/>
    </xf>
    <xf numFmtId="4" fontId="22" fillId="0" borderId="12" xfId="61" applyNumberFormat="1" applyFont="1" applyFill="1" applyBorder="1" applyAlignment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left" wrapText="1"/>
      <protection/>
    </xf>
    <xf numFmtId="0" fontId="13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14" fillId="0" borderId="0" xfId="0" applyFont="1" applyBorder="1" applyAlignment="1" quotePrefix="1">
      <alignment horizontal="left" vertical="center"/>
    </xf>
    <xf numFmtId="0" fontId="18" fillId="0" borderId="0" xfId="0" applyFont="1" applyBorder="1" applyAlignment="1">
      <alignment horizontal="left" vertical="center"/>
    </xf>
    <xf numFmtId="0" fontId="14" fillId="0" borderId="0" xfId="0" applyNumberFormat="1" applyFont="1" applyFill="1" applyBorder="1" applyAlignment="1" applyProtection="1" quotePrefix="1">
      <alignment horizontal="left"/>
      <protection/>
    </xf>
    <xf numFmtId="0" fontId="7" fillId="0" borderId="0" xfId="0" applyNumberFormat="1" applyFont="1" applyFill="1" applyBorder="1" applyAlignment="1" applyProtection="1" quotePrefix="1">
      <alignment horizontal="left"/>
      <protection/>
    </xf>
    <xf numFmtId="0" fontId="13" fillId="0" borderId="13" xfId="0" applyNumberFormat="1" applyFont="1" applyFill="1" applyBorder="1" applyAlignment="1" applyProtection="1">
      <alignment horizontal="left" vertical="center"/>
      <protection/>
    </xf>
    <xf numFmtId="0" fontId="15" fillId="0" borderId="0" xfId="0" applyNumberFormat="1" applyFont="1" applyFill="1" applyBorder="1" applyAlignment="1" applyProtection="1">
      <alignment horizontal="left" vertical="center"/>
      <protection/>
    </xf>
    <xf numFmtId="0" fontId="13" fillId="0" borderId="0" xfId="0" applyNumberFormat="1" applyFont="1" applyFill="1" applyBorder="1" applyAlignment="1" applyProtection="1">
      <alignment horizontal="left" vertical="center"/>
      <protection/>
    </xf>
    <xf numFmtId="0" fontId="7" fillId="0" borderId="0" xfId="0" applyNumberFormat="1" applyFont="1" applyFill="1" applyBorder="1" applyAlignment="1" applyProtection="1">
      <alignment horizontal="left" vertical="center"/>
      <protection/>
    </xf>
    <xf numFmtId="3" fontId="7" fillId="0" borderId="0" xfId="0" applyNumberFormat="1" applyFont="1" applyFill="1" applyBorder="1" applyAlignment="1" applyProtection="1">
      <alignment horizontal="right" wrapText="1"/>
      <protection/>
    </xf>
    <xf numFmtId="3" fontId="13" fillId="0" borderId="0" xfId="0" applyNumberFormat="1" applyFont="1" applyFill="1" applyBorder="1" applyAlignment="1" applyProtection="1">
      <alignment horizontal="right" wrapText="1"/>
      <protection/>
    </xf>
    <xf numFmtId="2" fontId="7" fillId="0" borderId="0" xfId="0" applyNumberFormat="1" applyFont="1" applyFill="1" applyBorder="1" applyAlignment="1" applyProtection="1">
      <alignment wrapText="1"/>
      <protection/>
    </xf>
    <xf numFmtId="4" fontId="7" fillId="0" borderId="0" xfId="0" applyNumberFormat="1" applyFont="1" applyFill="1" applyBorder="1" applyAlignment="1" applyProtection="1">
      <alignment horizontal="right" wrapText="1"/>
      <protection/>
    </xf>
    <xf numFmtId="2" fontId="24" fillId="0" borderId="0" xfId="0" applyNumberFormat="1" applyFont="1" applyFill="1" applyBorder="1" applyAlignment="1" applyProtection="1">
      <alignment wrapText="1"/>
      <protection/>
    </xf>
    <xf numFmtId="0" fontId="13" fillId="0" borderId="0" xfId="0" applyNumberFormat="1" applyFont="1" applyFill="1" applyBorder="1" applyAlignment="1" applyProtection="1">
      <alignment horizontal="left" wrapText="1"/>
      <protection/>
    </xf>
    <xf numFmtId="3" fontId="13" fillId="0" borderId="12" xfId="60" applyNumberFormat="1" applyFont="1" applyFill="1" applyBorder="1" applyAlignment="1">
      <alignment horizontal="center" vertical="center" wrapText="1"/>
      <protection/>
    </xf>
    <xf numFmtId="3" fontId="13" fillId="0" borderId="11" xfId="60" applyNumberFormat="1" applyFont="1" applyFill="1" applyBorder="1" applyAlignment="1">
      <alignment horizontal="center" vertical="center" wrapText="1"/>
      <protection/>
    </xf>
    <xf numFmtId="2" fontId="13" fillId="0" borderId="0" xfId="0" applyNumberFormat="1" applyFont="1" applyFill="1" applyBorder="1" applyAlignment="1" applyProtection="1">
      <alignment horizontal="right" wrapText="1"/>
      <protection/>
    </xf>
    <xf numFmtId="3" fontId="7" fillId="0" borderId="0" xfId="0" applyNumberFormat="1" applyFont="1" applyFill="1" applyBorder="1" applyAlignment="1" applyProtection="1">
      <alignment horizontal="right" vertical="center"/>
      <protection/>
    </xf>
    <xf numFmtId="3" fontId="14" fillId="0" borderId="0" xfId="0" applyNumberFormat="1" applyFont="1" applyFill="1" applyBorder="1" applyAlignment="1" applyProtection="1">
      <alignment horizontal="left" wrapText="1"/>
      <protection/>
    </xf>
    <xf numFmtId="0" fontId="7" fillId="0" borderId="0" xfId="0" applyNumberFormat="1" applyFont="1" applyFill="1" applyBorder="1" applyAlignment="1" applyProtection="1" quotePrefix="1">
      <alignment horizontal="left" wrapText="1"/>
      <protection/>
    </xf>
    <xf numFmtId="4" fontId="13" fillId="0" borderId="12" xfId="61" applyNumberFormat="1" applyFont="1" applyFill="1" applyBorder="1" applyAlignment="1">
      <alignment horizontal="center" vertical="center" wrapText="1"/>
      <protection/>
    </xf>
    <xf numFmtId="0" fontId="23" fillId="0" borderId="14" xfId="0" applyFont="1" applyBorder="1" applyAlignment="1">
      <alignment horizontal="center" vertical="center"/>
    </xf>
    <xf numFmtId="0" fontId="23" fillId="0" borderId="14" xfId="0" applyFont="1" applyBorder="1" applyAlignment="1">
      <alignment vertical="center" wrapText="1"/>
    </xf>
    <xf numFmtId="0" fontId="10" fillId="0" borderId="12" xfId="58" applyFont="1" applyBorder="1" applyAlignment="1">
      <alignment horizontal="left" vertical="center" wrapText="1"/>
      <protection/>
    </xf>
    <xf numFmtId="0" fontId="10" fillId="0" borderId="14" xfId="0" applyNumberFormat="1" applyFont="1" applyFill="1" applyBorder="1" applyAlignment="1" applyProtection="1" quotePrefix="1">
      <alignment wrapText="1"/>
      <protection/>
    </xf>
    <xf numFmtId="0" fontId="23" fillId="0" borderId="11" xfId="0" applyFont="1" applyBorder="1" applyAlignment="1" quotePrefix="1">
      <alignment horizontal="left"/>
    </xf>
    <xf numFmtId="0" fontId="23" fillId="0" borderId="11" xfId="0" applyNumberFormat="1" applyFont="1" applyFill="1" applyBorder="1" applyAlignment="1" applyProtection="1">
      <alignment wrapText="1"/>
      <protection/>
    </xf>
    <xf numFmtId="4" fontId="23" fillId="0" borderId="12" xfId="0" applyNumberFormat="1" applyFont="1" applyBorder="1" applyAlignment="1">
      <alignment horizontal="right" vertical="center"/>
    </xf>
    <xf numFmtId="4" fontId="13" fillId="0" borderId="11" xfId="61" applyNumberFormat="1" applyFont="1" applyFill="1" applyBorder="1" applyAlignment="1">
      <alignment horizontal="center" vertical="center" wrapText="1"/>
      <protection/>
    </xf>
    <xf numFmtId="0" fontId="13" fillId="0" borderId="0" xfId="0" applyFont="1" applyFill="1" applyBorder="1" applyAlignment="1">
      <alignment horizontal="left" wrapText="1"/>
    </xf>
    <xf numFmtId="0" fontId="13" fillId="0" borderId="0" xfId="0" applyFont="1" applyFill="1" applyBorder="1" applyAlignment="1" quotePrefix="1">
      <alignment horizontal="left" wrapText="1"/>
    </xf>
    <xf numFmtId="0" fontId="7" fillId="0" borderId="0" xfId="0" applyFont="1" applyFill="1" applyBorder="1" applyAlignment="1">
      <alignment horizontal="left" wrapText="1"/>
    </xf>
    <xf numFmtId="0" fontId="7" fillId="0" borderId="0" xfId="0" applyFont="1" applyFill="1" applyBorder="1" applyAlignment="1" quotePrefix="1">
      <alignment horizontal="left" wrapText="1"/>
    </xf>
    <xf numFmtId="0" fontId="13" fillId="0" borderId="0" xfId="0" applyFont="1" applyFill="1" applyBorder="1" applyAlignment="1" quotePrefix="1">
      <alignment horizontal="left" vertical="center" wrapText="1"/>
    </xf>
    <xf numFmtId="0" fontId="13" fillId="0" borderId="0" xfId="0" applyFont="1" applyFill="1" applyBorder="1" applyAlignment="1">
      <alignment horizontal="left" vertical="top" wrapText="1"/>
    </xf>
    <xf numFmtId="0" fontId="13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 quotePrefix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13" fillId="0" borderId="0" xfId="0" applyFont="1" applyFill="1" applyAlignment="1">
      <alignment horizontal="left" wrapText="1"/>
    </xf>
    <xf numFmtId="0" fontId="7" fillId="0" borderId="0" xfId="0" applyFont="1" applyFill="1" applyBorder="1" applyAlignment="1">
      <alignment horizontal="left" vertical="center" wrapText="1"/>
    </xf>
    <xf numFmtId="0" fontId="13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 wrapText="1"/>
    </xf>
    <xf numFmtId="0" fontId="14" fillId="0" borderId="0" xfId="0" applyFont="1" applyFill="1" applyAlignment="1">
      <alignment horizontal="left" vertical="center" wrapText="1"/>
    </xf>
    <xf numFmtId="0" fontId="14" fillId="0" borderId="0" xfId="0" applyFont="1" applyFill="1" applyAlignment="1">
      <alignment horizontal="left" wrapText="1"/>
    </xf>
    <xf numFmtId="0" fontId="13" fillId="0" borderId="15" xfId="0" applyFont="1" applyFill="1" applyBorder="1" applyAlignment="1">
      <alignment horizontal="left" vertical="center" wrapText="1"/>
    </xf>
    <xf numFmtId="0" fontId="7" fillId="0" borderId="0" xfId="0" applyFont="1" applyFill="1" applyAlignment="1" quotePrefix="1">
      <alignment horizontal="left" wrapText="1"/>
    </xf>
    <xf numFmtId="0" fontId="14" fillId="0" borderId="0" xfId="0" applyFont="1" applyFill="1" applyAlignment="1" quotePrefix="1">
      <alignment horizontal="left" vertical="center" wrapText="1"/>
    </xf>
    <xf numFmtId="0" fontId="13" fillId="0" borderId="0" xfId="0" applyFont="1" applyFill="1" applyAlignment="1" quotePrefix="1">
      <alignment horizontal="left" vertical="center" wrapText="1"/>
    </xf>
    <xf numFmtId="0" fontId="13" fillId="0" borderId="0" xfId="0" applyFont="1" applyFill="1" applyAlignment="1" quotePrefix="1">
      <alignment horizontal="left" wrapText="1"/>
    </xf>
    <xf numFmtId="0" fontId="13" fillId="0" borderId="15" xfId="0" applyFont="1" applyFill="1" applyBorder="1" applyAlignment="1" quotePrefix="1">
      <alignment horizontal="left" vertical="center" wrapText="1"/>
    </xf>
    <xf numFmtId="0" fontId="14" fillId="0" borderId="0" xfId="0" applyFont="1" applyFill="1" applyAlignment="1" quotePrefix="1">
      <alignment horizontal="left" wrapText="1"/>
    </xf>
    <xf numFmtId="0" fontId="7" fillId="0" borderId="0" xfId="0" applyFont="1" applyFill="1" applyAlignment="1" quotePrefix="1">
      <alignment horizontal="left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 quotePrefix="1">
      <alignment horizontal="left" vertical="center"/>
    </xf>
    <xf numFmtId="0" fontId="7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vertical="center"/>
    </xf>
    <xf numFmtId="4" fontId="13" fillId="0" borderId="0" xfId="61" applyNumberFormat="1" applyFont="1" applyFill="1" applyBorder="1" applyAlignment="1">
      <alignment horizontal="right" vertical="center" wrapText="1"/>
      <protection/>
    </xf>
    <xf numFmtId="4" fontId="22" fillId="0" borderId="0" xfId="61" applyNumberFormat="1" applyFont="1" applyFill="1" applyBorder="1" applyAlignment="1">
      <alignment horizontal="right" vertical="center" wrapText="1"/>
      <protection/>
    </xf>
    <xf numFmtId="0" fontId="7" fillId="0" borderId="13" xfId="0" applyNumberFormat="1" applyFont="1" applyFill="1" applyBorder="1" applyAlignment="1" applyProtection="1">
      <alignment horizontal="left" vertical="center"/>
      <protection/>
    </xf>
    <xf numFmtId="0" fontId="13" fillId="0" borderId="13" xfId="0" applyNumberFormat="1" applyFont="1" applyFill="1" applyBorder="1" applyAlignment="1" applyProtection="1" quotePrefix="1">
      <alignment horizontal="left" vertical="center"/>
      <protection/>
    </xf>
    <xf numFmtId="4" fontId="13" fillId="0" borderId="0" xfId="0" applyNumberFormat="1" applyFont="1" applyFill="1" applyBorder="1" applyAlignment="1" applyProtection="1">
      <alignment horizontal="right" vertical="center"/>
      <protection/>
    </xf>
    <xf numFmtId="4" fontId="13" fillId="0" borderId="13" xfId="0" applyNumberFormat="1" applyFont="1" applyFill="1" applyBorder="1" applyAlignment="1" applyProtection="1">
      <alignment horizontal="right" vertical="center"/>
      <protection/>
    </xf>
    <xf numFmtId="3" fontId="13" fillId="0" borderId="0" xfId="0" applyNumberFormat="1" applyFont="1" applyFill="1" applyBorder="1" applyAlignment="1" applyProtection="1">
      <alignment horizontal="right" vertical="center"/>
      <protection/>
    </xf>
    <xf numFmtId="4" fontId="7" fillId="0" borderId="0" xfId="0" applyNumberFormat="1" applyFont="1" applyFill="1" applyBorder="1" applyAlignment="1" applyProtection="1">
      <alignment horizontal="right" vertical="center"/>
      <protection/>
    </xf>
    <xf numFmtId="0" fontId="16" fillId="0" borderId="0" xfId="0" applyNumberFormat="1" applyFont="1" applyFill="1" applyBorder="1" applyAlignment="1" applyProtection="1">
      <alignment vertical="center" wrapText="1"/>
      <protection/>
    </xf>
    <xf numFmtId="3" fontId="13" fillId="0" borderId="0" xfId="0" applyNumberFormat="1" applyFont="1" applyFill="1" applyBorder="1" applyAlignment="1" applyProtection="1">
      <alignment horizontal="right" vertical="center" wrapText="1"/>
      <protection/>
    </xf>
    <xf numFmtId="4" fontId="13" fillId="0" borderId="0" xfId="0" applyNumberFormat="1" applyFont="1" applyFill="1" applyBorder="1" applyAlignment="1" applyProtection="1">
      <alignment horizontal="right" vertical="center" wrapText="1"/>
      <protection/>
    </xf>
    <xf numFmtId="3" fontId="13" fillId="0" borderId="0" xfId="0" applyNumberFormat="1" applyFont="1" applyFill="1" applyBorder="1" applyAlignment="1" applyProtection="1">
      <alignment vertical="center"/>
      <protection/>
    </xf>
    <xf numFmtId="3" fontId="7" fillId="0" borderId="0" xfId="0" applyNumberFormat="1" applyFont="1" applyFill="1" applyBorder="1" applyAlignment="1" applyProtection="1">
      <alignment vertical="center"/>
      <protection/>
    </xf>
    <xf numFmtId="0" fontId="13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 quotePrefix="1">
      <alignment vertical="center"/>
    </xf>
    <xf numFmtId="4" fontId="13" fillId="0" borderId="0" xfId="0" applyNumberFormat="1" applyFont="1" applyFill="1" applyBorder="1" applyAlignment="1" applyProtection="1">
      <alignment vertical="center"/>
      <protection/>
    </xf>
    <xf numFmtId="0" fontId="13" fillId="0" borderId="0" xfId="0" applyFont="1" applyFill="1" applyBorder="1" applyAlignment="1" quotePrefix="1">
      <alignment horizontal="left" vertical="center"/>
    </xf>
    <xf numFmtId="0" fontId="18" fillId="0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left" vertical="center"/>
    </xf>
    <xf numFmtId="0" fontId="7" fillId="0" borderId="0" xfId="0" applyNumberFormat="1" applyFont="1" applyFill="1" applyBorder="1" applyAlignment="1" applyProtection="1" quotePrefix="1">
      <alignment horizontal="left" vertical="center"/>
      <protection/>
    </xf>
    <xf numFmtId="0" fontId="16" fillId="0" borderId="0" xfId="0" applyFont="1" applyFill="1" applyBorder="1" applyAlignment="1" quotePrefix="1">
      <alignment horizontal="left" vertical="center"/>
    </xf>
    <xf numFmtId="0" fontId="16" fillId="0" borderId="0" xfId="59" applyFont="1" applyFill="1" applyBorder="1" applyAlignment="1">
      <alignment horizontal="left" vertical="center" wrapText="1"/>
      <protection/>
    </xf>
    <xf numFmtId="0" fontId="15" fillId="0" borderId="0" xfId="0" applyFont="1" applyFill="1" applyBorder="1" applyAlignment="1" quotePrefix="1">
      <alignment horizontal="left" vertical="center"/>
    </xf>
    <xf numFmtId="3" fontId="15" fillId="0" borderId="0" xfId="0" applyNumberFormat="1" applyFont="1" applyFill="1" applyBorder="1" applyAlignment="1" applyProtection="1">
      <alignment vertical="center"/>
      <protection/>
    </xf>
    <xf numFmtId="0" fontId="16" fillId="0" borderId="0" xfId="0" applyNumberFormat="1" applyFont="1" applyFill="1" applyBorder="1" applyAlignment="1" applyProtection="1">
      <alignment horizontal="left" vertical="center"/>
      <protection/>
    </xf>
    <xf numFmtId="0" fontId="16" fillId="0" borderId="0" xfId="0" applyNumberFormat="1" applyFont="1" applyFill="1" applyBorder="1" applyAlignment="1" applyProtection="1" quotePrefix="1">
      <alignment horizontal="left" vertical="center"/>
      <protection/>
    </xf>
    <xf numFmtId="3" fontId="16" fillId="0" borderId="0" xfId="0" applyNumberFormat="1" applyFont="1" applyFill="1" applyBorder="1" applyAlignment="1" applyProtection="1">
      <alignment vertical="center"/>
      <protection/>
    </xf>
    <xf numFmtId="0" fontId="26" fillId="0" borderId="13" xfId="0" applyNumberFormat="1" applyFont="1" applyFill="1" applyBorder="1" applyAlignment="1" applyProtection="1">
      <alignment vertical="center"/>
      <protection/>
    </xf>
    <xf numFmtId="2" fontId="13" fillId="0" borderId="13" xfId="0" applyNumberFormat="1" applyFont="1" applyFill="1" applyBorder="1" applyAlignment="1" applyProtection="1">
      <alignment horizontal="right" vertical="center"/>
      <protection/>
    </xf>
    <xf numFmtId="2" fontId="13" fillId="0" borderId="0" xfId="0" applyNumberFormat="1" applyFont="1" applyFill="1" applyBorder="1" applyAlignment="1" applyProtection="1">
      <alignment horizontal="right" vertical="center"/>
      <protection/>
    </xf>
    <xf numFmtId="0" fontId="65" fillId="0" borderId="0" xfId="0" applyNumberFormat="1" applyFont="1" applyFill="1" applyBorder="1" applyAlignment="1" applyProtection="1">
      <alignment horizontal="left" vertical="center"/>
      <protection/>
    </xf>
    <xf numFmtId="2" fontId="7" fillId="0" borderId="0" xfId="0" applyNumberFormat="1" applyFont="1" applyFill="1" applyBorder="1" applyAlignment="1" applyProtection="1">
      <alignment horizontal="right" vertical="center"/>
      <protection/>
    </xf>
    <xf numFmtId="2" fontId="13" fillId="0" borderId="0" xfId="0" applyNumberFormat="1" applyFont="1" applyFill="1" applyBorder="1" applyAlignment="1" applyProtection="1">
      <alignment vertical="center" wrapText="1"/>
      <protection/>
    </xf>
    <xf numFmtId="2" fontId="7" fillId="0" borderId="0" xfId="0" applyNumberFormat="1" applyFont="1" applyFill="1" applyBorder="1" applyAlignment="1" applyProtection="1">
      <alignment vertical="center" wrapText="1"/>
      <protection/>
    </xf>
    <xf numFmtId="2" fontId="13" fillId="0" borderId="0" xfId="0" applyNumberFormat="1" applyFont="1" applyFill="1" applyBorder="1" applyAlignment="1" applyProtection="1">
      <alignment horizontal="right" vertical="center" wrapText="1"/>
      <protection/>
    </xf>
    <xf numFmtId="2" fontId="7" fillId="0" borderId="0" xfId="0" applyNumberFormat="1" applyFont="1" applyFill="1" applyBorder="1" applyAlignment="1" applyProtection="1">
      <alignment horizontal="right" vertical="center" wrapText="1"/>
      <protection/>
    </xf>
    <xf numFmtId="2" fontId="24" fillId="0" borderId="0" xfId="0" applyNumberFormat="1" applyFont="1" applyFill="1" applyBorder="1" applyAlignment="1" applyProtection="1">
      <alignment vertical="center" wrapText="1"/>
      <protection/>
    </xf>
    <xf numFmtId="3" fontId="7" fillId="0" borderId="0" xfId="0" applyNumberFormat="1" applyFont="1" applyFill="1" applyBorder="1" applyAlignment="1" applyProtection="1" quotePrefix="1">
      <alignment horizontal="left" vertical="center" wrapText="1"/>
      <protection/>
    </xf>
    <xf numFmtId="3" fontId="7" fillId="0" borderId="0" xfId="0" applyNumberFormat="1" applyFont="1" applyFill="1" applyBorder="1" applyAlignment="1" applyProtection="1">
      <alignment horizontal="left" vertical="center" wrapText="1"/>
      <protection/>
    </xf>
    <xf numFmtId="3" fontId="13" fillId="0" borderId="0" xfId="0" applyNumberFormat="1" applyFont="1" applyFill="1" applyBorder="1" applyAlignment="1" applyProtection="1">
      <alignment horizontal="left" vertical="center" wrapText="1"/>
      <protection/>
    </xf>
    <xf numFmtId="2" fontId="25" fillId="0" borderId="0" xfId="0" applyNumberFormat="1" applyFont="1" applyFill="1" applyBorder="1" applyAlignment="1" applyProtection="1">
      <alignment horizontal="right" vertical="center" wrapText="1"/>
      <protection/>
    </xf>
    <xf numFmtId="0" fontId="66" fillId="0" borderId="0" xfId="0" applyNumberFormat="1" applyFont="1" applyFill="1" applyBorder="1" applyAlignment="1" applyProtection="1">
      <alignment horizontal="left" vertical="center"/>
      <protection/>
    </xf>
    <xf numFmtId="3" fontId="66" fillId="0" borderId="0" xfId="0" applyNumberFormat="1" applyFont="1" applyFill="1" applyBorder="1" applyAlignment="1" applyProtection="1">
      <alignment vertical="center"/>
      <protection/>
    </xf>
    <xf numFmtId="4" fontId="66" fillId="0" borderId="0" xfId="0" applyNumberFormat="1" applyFont="1" applyFill="1" applyBorder="1" applyAlignment="1" applyProtection="1">
      <alignment horizontal="right" vertical="center"/>
      <protection/>
    </xf>
    <xf numFmtId="0" fontId="66" fillId="0" borderId="0" xfId="0" applyNumberFormat="1" applyFont="1" applyFill="1" applyBorder="1" applyAlignment="1" applyProtection="1">
      <alignment/>
      <protection/>
    </xf>
    <xf numFmtId="3" fontId="66" fillId="0" borderId="0" xfId="0" applyNumberFormat="1" applyFont="1" applyFill="1" applyBorder="1" applyAlignment="1" applyProtection="1">
      <alignment/>
      <protection/>
    </xf>
    <xf numFmtId="3" fontId="65" fillId="0" borderId="0" xfId="0" applyNumberFormat="1" applyFont="1" applyFill="1" applyBorder="1" applyAlignment="1" applyProtection="1">
      <alignment vertical="center" wrapText="1"/>
      <protection/>
    </xf>
    <xf numFmtId="3" fontId="65" fillId="0" borderId="0" xfId="0" applyNumberFormat="1" applyFont="1" applyFill="1" applyBorder="1" applyAlignment="1" applyProtection="1">
      <alignment vertical="center"/>
      <protection/>
    </xf>
    <xf numFmtId="0" fontId="65" fillId="0" borderId="0" xfId="0" applyNumberFormat="1" applyFont="1" applyFill="1" applyBorder="1" applyAlignment="1" applyProtection="1">
      <alignment/>
      <protection/>
    </xf>
    <xf numFmtId="0" fontId="66" fillId="0" borderId="0" xfId="0" applyNumberFormat="1" applyFont="1" applyFill="1" applyBorder="1" applyAlignment="1" applyProtection="1">
      <alignment vertical="center" wrapText="1"/>
      <protection/>
    </xf>
    <xf numFmtId="3" fontId="66" fillId="0" borderId="0" xfId="0" applyNumberFormat="1" applyFont="1" applyFill="1" applyBorder="1" applyAlignment="1" applyProtection="1">
      <alignment horizontal="right" vertical="center"/>
      <protection/>
    </xf>
    <xf numFmtId="2" fontId="66" fillId="0" borderId="0" xfId="0" applyNumberFormat="1" applyFont="1" applyFill="1" applyBorder="1" applyAlignment="1" applyProtection="1">
      <alignment horizontal="right" vertical="center"/>
      <protection/>
    </xf>
    <xf numFmtId="0" fontId="65" fillId="0" borderId="0" xfId="0" applyNumberFormat="1" applyFont="1" applyFill="1" applyBorder="1" applyAlignment="1" applyProtection="1">
      <alignment vertical="center"/>
      <protection/>
    </xf>
    <xf numFmtId="0" fontId="65" fillId="0" borderId="0" xfId="0" applyNumberFormat="1" applyFont="1" applyFill="1" applyBorder="1" applyAlignment="1" applyProtection="1">
      <alignment vertical="center" wrapText="1"/>
      <protection/>
    </xf>
    <xf numFmtId="4" fontId="65" fillId="0" borderId="0" xfId="0" applyNumberFormat="1" applyFont="1" applyFill="1" applyBorder="1" applyAlignment="1" applyProtection="1">
      <alignment horizontal="right" vertical="center"/>
      <protection/>
    </xf>
    <xf numFmtId="0" fontId="66" fillId="0" borderId="0" xfId="0" applyNumberFormat="1" applyFont="1" applyFill="1" applyBorder="1" applyAlignment="1" applyProtection="1">
      <alignment vertical="center"/>
      <protection/>
    </xf>
    <xf numFmtId="3" fontId="66" fillId="0" borderId="0" xfId="0" applyNumberFormat="1" applyFont="1" applyFill="1" applyBorder="1" applyAlignment="1" applyProtection="1">
      <alignment vertical="center" wrapText="1"/>
      <protection/>
    </xf>
    <xf numFmtId="0" fontId="10" fillId="0" borderId="14" xfId="0" applyNumberFormat="1" applyFont="1" applyFill="1" applyBorder="1" applyAlignment="1" applyProtection="1" quotePrefix="1">
      <alignment vertical="center" wrapText="1"/>
      <protection/>
    </xf>
    <xf numFmtId="0" fontId="10" fillId="0" borderId="14" xfId="0" applyNumberFormat="1" applyFont="1" applyFill="1" applyBorder="1" applyAlignment="1" applyProtection="1" quotePrefix="1">
      <alignment horizontal="left" vertical="center" wrapText="1"/>
      <protection/>
    </xf>
    <xf numFmtId="0" fontId="10" fillId="0" borderId="12" xfId="0" applyNumberFormat="1" applyFont="1" applyFill="1" applyBorder="1" applyAlignment="1" applyProtection="1">
      <alignment vertical="center" wrapText="1"/>
      <protection/>
    </xf>
    <xf numFmtId="0" fontId="10" fillId="0" borderId="14" xfId="0" applyNumberFormat="1" applyFont="1" applyFill="1" applyBorder="1" applyAlignment="1" applyProtection="1">
      <alignment vertical="center" wrapText="1"/>
      <protection/>
    </xf>
    <xf numFmtId="0" fontId="29" fillId="0" borderId="0" xfId="0" applyFont="1" applyFill="1" applyBorder="1" applyAlignment="1">
      <alignment horizontal="left" vertical="center" wrapText="1"/>
    </xf>
    <xf numFmtId="0" fontId="22" fillId="0" borderId="0" xfId="0" applyFont="1" applyFill="1" applyBorder="1" applyAlignment="1">
      <alignment horizontal="left" vertical="center" wrapText="1"/>
    </xf>
    <xf numFmtId="0" fontId="13" fillId="0" borderId="0" xfId="0" applyFont="1" applyAlignment="1">
      <alignment horizontal="left" wrapText="1"/>
    </xf>
    <xf numFmtId="2" fontId="13" fillId="0" borderId="0" xfId="0" applyNumberFormat="1" applyFont="1" applyAlignment="1">
      <alignment wrapText="1"/>
    </xf>
    <xf numFmtId="2" fontId="13" fillId="0" borderId="0" xfId="0" applyNumberFormat="1" applyFont="1" applyAlignment="1">
      <alignment horizontal="right" wrapText="1"/>
    </xf>
    <xf numFmtId="3" fontId="13" fillId="0" borderId="0" xfId="0" applyNumberFormat="1" applyFont="1" applyAlignment="1">
      <alignment vertical="center" wrapText="1"/>
    </xf>
    <xf numFmtId="0" fontId="13" fillId="0" borderId="0" xfId="0" applyFont="1" applyAlignment="1">
      <alignment vertical="center" wrapText="1"/>
    </xf>
    <xf numFmtId="0" fontId="7" fillId="0" borderId="0" xfId="0" applyFont="1" applyAlignment="1">
      <alignment horizontal="left" wrapText="1"/>
    </xf>
    <xf numFmtId="2" fontId="7" fillId="0" borderId="0" xfId="0" applyNumberFormat="1" applyFont="1" applyAlignment="1">
      <alignment wrapText="1"/>
    </xf>
    <xf numFmtId="2" fontId="7" fillId="0" borderId="0" xfId="0" applyNumberFormat="1" applyFont="1" applyAlignment="1">
      <alignment horizontal="right" wrapText="1"/>
    </xf>
    <xf numFmtId="0" fontId="7" fillId="0" borderId="0" xfId="0" applyFont="1" applyAlignment="1">
      <alignment vertical="center" wrapText="1"/>
    </xf>
    <xf numFmtId="43" fontId="7" fillId="0" borderId="0" xfId="42" applyFont="1" applyFill="1" applyBorder="1" applyAlignment="1" applyProtection="1">
      <alignment vertical="center" wrapText="1"/>
      <protection/>
    </xf>
    <xf numFmtId="43" fontId="13" fillId="0" borderId="0" xfId="42" applyFont="1" applyFill="1" applyBorder="1" applyAlignment="1" applyProtection="1">
      <alignment vertical="center" wrapText="1"/>
      <protection/>
    </xf>
    <xf numFmtId="43" fontId="13" fillId="0" borderId="0" xfId="0" applyNumberFormat="1" applyFont="1" applyFill="1" applyBorder="1" applyAlignment="1" applyProtection="1">
      <alignment vertical="center" wrapText="1"/>
      <protection/>
    </xf>
    <xf numFmtId="43" fontId="7" fillId="0" borderId="0" xfId="0" applyNumberFormat="1" applyFont="1" applyFill="1" applyBorder="1" applyAlignment="1" applyProtection="1">
      <alignment vertical="center" wrapText="1"/>
      <protection/>
    </xf>
    <xf numFmtId="43" fontId="13" fillId="0" borderId="0" xfId="42" applyFont="1" applyAlignment="1">
      <alignment vertical="center" wrapText="1"/>
    </xf>
    <xf numFmtId="4" fontId="23" fillId="0" borderId="12" xfId="0" applyNumberFormat="1" applyFont="1" applyFill="1" applyBorder="1" applyAlignment="1" applyProtection="1">
      <alignment horizontal="right" vertical="center" wrapText="1"/>
      <protection/>
    </xf>
    <xf numFmtId="4" fontId="10" fillId="0" borderId="12" xfId="0" applyNumberFormat="1" applyFont="1" applyFill="1" applyBorder="1" applyAlignment="1" applyProtection="1">
      <alignment horizontal="right" vertical="center" wrapText="1"/>
      <protection/>
    </xf>
    <xf numFmtId="4" fontId="10" fillId="0" borderId="12" xfId="0" applyNumberFormat="1" applyFont="1" applyBorder="1" applyAlignment="1">
      <alignment horizontal="right" vertical="center"/>
    </xf>
    <xf numFmtId="4" fontId="23" fillId="0" borderId="12" xfId="0" applyNumberFormat="1" applyFont="1" applyFill="1" applyBorder="1" applyAlignment="1" applyProtection="1">
      <alignment vertical="center" wrapText="1"/>
      <protection/>
    </xf>
    <xf numFmtId="4" fontId="7" fillId="0" borderId="0" xfId="0" applyNumberFormat="1" applyFont="1" applyFill="1" applyBorder="1" applyAlignment="1" applyProtection="1">
      <alignment horizontal="right" vertical="center" wrapText="1"/>
      <protection/>
    </xf>
    <xf numFmtId="4" fontId="16" fillId="0" borderId="0" xfId="0" applyNumberFormat="1" applyFont="1" applyFill="1" applyBorder="1" applyAlignment="1" applyProtection="1">
      <alignment horizontal="right" vertical="center" wrapText="1"/>
      <protection/>
    </xf>
    <xf numFmtId="4" fontId="13" fillId="0" borderId="0" xfId="0" applyNumberFormat="1" applyFont="1" applyFill="1" applyBorder="1" applyAlignment="1" applyProtection="1">
      <alignment vertical="center" wrapText="1"/>
      <protection/>
    </xf>
    <xf numFmtId="4" fontId="7" fillId="0" borderId="0" xfId="0" applyNumberFormat="1" applyFont="1" applyFill="1" applyBorder="1" applyAlignment="1" applyProtection="1">
      <alignment vertical="center" wrapText="1"/>
      <protection/>
    </xf>
    <xf numFmtId="4" fontId="7" fillId="0" borderId="0" xfId="0" applyNumberFormat="1" applyFont="1" applyFill="1" applyBorder="1" applyAlignment="1">
      <alignment vertical="center"/>
    </xf>
    <xf numFmtId="4" fontId="15" fillId="0" borderId="0" xfId="0" applyNumberFormat="1" applyFont="1" applyFill="1" applyBorder="1" applyAlignment="1" applyProtection="1">
      <alignment horizontal="right" vertical="center"/>
      <protection/>
    </xf>
    <xf numFmtId="4" fontId="13" fillId="0" borderId="0" xfId="0" applyNumberFormat="1" applyFont="1" applyAlignment="1">
      <alignment wrapText="1"/>
    </xf>
    <xf numFmtId="4" fontId="7" fillId="0" borderId="0" xfId="0" applyNumberFormat="1" applyFont="1" applyAlignment="1">
      <alignment wrapText="1"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4" fontId="10" fillId="0" borderId="12" xfId="0" applyNumberFormat="1" applyFont="1" applyBorder="1" applyAlignment="1">
      <alignment horizontal="right" vertical="center"/>
    </xf>
    <xf numFmtId="3" fontId="23" fillId="0" borderId="12" xfId="0" applyNumberFormat="1" applyFont="1" applyBorder="1" applyAlignment="1">
      <alignment horizontal="right" vertical="center"/>
    </xf>
    <xf numFmtId="3" fontId="23" fillId="0" borderId="12" xfId="0" applyNumberFormat="1" applyFont="1" applyFill="1" applyBorder="1" applyAlignment="1" applyProtection="1">
      <alignment horizontal="right" vertical="center" wrapText="1"/>
      <protection/>
    </xf>
    <xf numFmtId="3" fontId="10" fillId="0" borderId="12" xfId="0" applyNumberFormat="1" applyFont="1" applyBorder="1" applyAlignment="1">
      <alignment horizontal="right" vertical="center"/>
    </xf>
    <xf numFmtId="3" fontId="10" fillId="0" borderId="12" xfId="0" applyNumberFormat="1" applyFont="1" applyBorder="1" applyAlignment="1">
      <alignment horizontal="right" vertical="center"/>
    </xf>
    <xf numFmtId="3" fontId="23" fillId="0" borderId="12" xfId="0" applyNumberFormat="1" applyFont="1" applyFill="1" applyBorder="1" applyAlignment="1" applyProtection="1">
      <alignment vertical="center" wrapText="1"/>
      <protection/>
    </xf>
    <xf numFmtId="3" fontId="13" fillId="0" borderId="13" xfId="0" applyNumberFormat="1" applyFont="1" applyFill="1" applyBorder="1" applyAlignment="1" applyProtection="1">
      <alignment horizontal="right" vertical="center"/>
      <protection/>
    </xf>
    <xf numFmtId="3" fontId="7" fillId="0" borderId="0" xfId="0" applyNumberFormat="1" applyFont="1" applyFill="1" applyBorder="1" applyAlignment="1" applyProtection="1">
      <alignment horizontal="right" vertical="center" wrapText="1"/>
      <protection/>
    </xf>
    <xf numFmtId="3" fontId="24" fillId="0" borderId="0" xfId="0" applyNumberFormat="1" applyFont="1" applyFill="1" applyBorder="1" applyAlignment="1" applyProtection="1">
      <alignment vertical="center"/>
      <protection/>
    </xf>
    <xf numFmtId="3" fontId="13" fillId="0" borderId="0" xfId="0" applyNumberFormat="1" applyFont="1" applyAlignment="1">
      <alignment wrapText="1"/>
    </xf>
    <xf numFmtId="3" fontId="7" fillId="0" borderId="0" xfId="0" applyNumberFormat="1" applyFont="1" applyAlignment="1">
      <alignment wrapText="1"/>
    </xf>
    <xf numFmtId="172" fontId="19" fillId="0" borderId="0" xfId="0" applyNumberFormat="1" applyFont="1" applyAlignment="1">
      <alignment horizontal="center" vertical="center" wrapText="1"/>
    </xf>
    <xf numFmtId="0" fontId="28" fillId="0" borderId="0" xfId="0" applyNumberFormat="1" applyFont="1" applyFill="1" applyBorder="1" applyAlignment="1" applyProtection="1">
      <alignment vertical="center" wrapText="1"/>
      <protection/>
    </xf>
    <xf numFmtId="0" fontId="2" fillId="0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 quotePrefix="1">
      <alignment horizontal="center" vertical="center" wrapText="1"/>
    </xf>
    <xf numFmtId="0" fontId="21" fillId="0" borderId="12" xfId="0" applyFont="1" applyFill="1" applyBorder="1" applyAlignment="1">
      <alignment horizontal="center" vertical="center" wrapText="1"/>
    </xf>
    <xf numFmtId="0" fontId="21" fillId="0" borderId="12" xfId="0" applyFont="1" applyFill="1" applyBorder="1" applyAlignment="1" quotePrefix="1">
      <alignment horizontal="center" vertical="center" wrapText="1"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Border="1" applyAlignment="1" applyProtection="1">
      <alignment wrapText="1"/>
      <protection/>
    </xf>
    <xf numFmtId="0" fontId="8" fillId="0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NumberFormat="1" applyFill="1" applyBorder="1" applyAlignment="1" applyProtection="1">
      <alignment horizontal="left" wrapText="1"/>
      <protection/>
    </xf>
    <xf numFmtId="0" fontId="8" fillId="0" borderId="0" xfId="0" applyNumberFormat="1" applyFont="1" applyFill="1" applyBorder="1" applyAlignment="1" applyProtection="1" quotePrefix="1">
      <alignment horizontal="left" vertical="center"/>
      <protection/>
    </xf>
    <xf numFmtId="0" fontId="0" fillId="0" borderId="0" xfId="0" applyNumberFormat="1" applyFill="1" applyBorder="1" applyAlignment="1" applyProtection="1">
      <alignment horizontal="left"/>
      <protection/>
    </xf>
    <xf numFmtId="0" fontId="13" fillId="0" borderId="10" xfId="0" applyNumberFormat="1" applyFont="1" applyFill="1" applyBorder="1" applyAlignment="1" applyProtection="1" quotePrefix="1">
      <alignment horizontal="left" wrapText="1"/>
      <protection/>
    </xf>
    <xf numFmtId="0" fontId="7" fillId="0" borderId="10" xfId="0" applyNumberFormat="1" applyFont="1" applyFill="1" applyBorder="1" applyAlignment="1" applyProtection="1">
      <alignment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15" fillId="0" borderId="11" xfId="0" applyNumberFormat="1" applyFont="1" applyFill="1" applyBorder="1" applyAlignment="1" applyProtection="1" quotePrefix="1">
      <alignment horizontal="center" vertical="center"/>
      <protection/>
    </xf>
    <xf numFmtId="0" fontId="21" fillId="0" borderId="11" xfId="0" applyFont="1" applyBorder="1" applyAlignment="1">
      <alignment horizontal="center" vertical="center" wrapText="1"/>
    </xf>
    <xf numFmtId="0" fontId="21" fillId="0" borderId="11" xfId="0" applyFont="1" applyBorder="1" applyAlignment="1" quotePrefix="1">
      <alignment horizontal="center" vertical="center" wrapText="1"/>
    </xf>
    <xf numFmtId="0" fontId="10" fillId="0" borderId="10" xfId="0" applyNumberFormat="1" applyFont="1" applyFill="1" applyBorder="1" applyAlignment="1" applyProtection="1">
      <alignment horizontal="center" vertical="center" wrapText="1"/>
      <protection/>
    </xf>
    <xf numFmtId="0" fontId="21" fillId="0" borderId="11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 quotePrefix="1">
      <alignment horizontal="center" vertical="center" wrapText="1"/>
    </xf>
    <xf numFmtId="0" fontId="8" fillId="0" borderId="10" xfId="0" applyNumberFormat="1" applyFont="1" applyFill="1" applyBorder="1" applyAlignment="1" applyProtection="1" quotePrefix="1">
      <alignment horizontal="center" vertical="center" wrapText="1"/>
      <protection/>
    </xf>
    <xf numFmtId="0" fontId="8" fillId="0" borderId="10" xfId="0" applyNumberFormat="1" applyFont="1" applyFill="1" applyBorder="1" applyAlignment="1" applyProtection="1">
      <alignment horizontal="center" vertical="center" wrapText="1"/>
      <protection/>
    </xf>
    <xf numFmtId="172" fontId="22" fillId="0" borderId="11" xfId="0" applyNumberFormat="1" applyFont="1" applyFill="1" applyBorder="1" applyAlignment="1" quotePrefix="1">
      <alignment horizontal="center" vertical="center" wrapText="1"/>
    </xf>
    <xf numFmtId="0" fontId="27" fillId="0" borderId="11" xfId="0" applyNumberFormat="1" applyFont="1" applyFill="1" applyBorder="1" applyAlignment="1" applyProtection="1">
      <alignment horizontal="center" vertical="center" wrapText="1"/>
      <protection/>
    </xf>
    <xf numFmtId="172" fontId="13" fillId="0" borderId="11" xfId="0" applyNumberFormat="1" applyFont="1" applyFill="1" applyBorder="1" applyAlignment="1">
      <alignment horizontal="center" vertical="center" wrapText="1"/>
    </xf>
    <xf numFmtId="0" fontId="0" fillId="0" borderId="11" xfId="0" applyNumberFormat="1" applyFill="1" applyBorder="1" applyAlignment="1" applyProtection="1">
      <alignment horizontal="center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bično_1Prihodi-rashodi2004" xfId="58"/>
    <cellStyle name="Obično_List5" xfId="59"/>
    <cellStyle name="Obično_Polugodišnji-sabor" xfId="60"/>
    <cellStyle name="Obično_prihodi 2005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"/>
  <sheetViews>
    <sheetView tabSelected="1" zoomScalePageLayoutView="0" workbookViewId="0" topLeftCell="A6">
      <selection activeCell="B27" sqref="B27"/>
    </sheetView>
  </sheetViews>
  <sheetFormatPr defaultColWidth="11.421875" defaultRowHeight="12.75"/>
  <cols>
    <col min="1" max="1" width="4.57421875" style="2" customWidth="1"/>
    <col min="2" max="2" width="46.7109375" style="2" customWidth="1"/>
    <col min="3" max="3" width="15.00390625" style="2" bestFit="1" customWidth="1"/>
    <col min="4" max="4" width="15.00390625" style="3" bestFit="1" customWidth="1"/>
    <col min="5" max="5" width="15.00390625" style="2" bestFit="1" customWidth="1"/>
    <col min="6" max="6" width="10.57421875" style="2" customWidth="1"/>
    <col min="7" max="7" width="8.00390625" style="2" customWidth="1"/>
    <col min="8" max="16384" width="11.421875" style="2" customWidth="1"/>
  </cols>
  <sheetData>
    <row r="1" spans="1:8" ht="22.5" customHeight="1">
      <c r="A1" s="231" t="s">
        <v>188</v>
      </c>
      <c r="B1" s="232"/>
      <c r="C1" s="232"/>
      <c r="D1" s="232"/>
      <c r="E1" s="232"/>
      <c r="F1" s="232"/>
      <c r="G1" s="232"/>
      <c r="H1" s="23"/>
    </row>
    <row r="2" spans="1:8" ht="38.25" customHeight="1">
      <c r="A2" s="232"/>
      <c r="B2" s="232"/>
      <c r="C2" s="232"/>
      <c r="D2" s="232"/>
      <c r="E2" s="232"/>
      <c r="F2" s="232"/>
      <c r="G2" s="232"/>
      <c r="H2" s="23"/>
    </row>
    <row r="3" spans="1:8" s="5" customFormat="1" ht="24" customHeight="1">
      <c r="A3" s="237" t="s">
        <v>65</v>
      </c>
      <c r="B3" s="238"/>
      <c r="C3" s="238"/>
      <c r="D3" s="238"/>
      <c r="E3" s="238"/>
      <c r="F3" s="238"/>
      <c r="G3" s="238"/>
      <c r="H3" s="22"/>
    </row>
    <row r="4" spans="1:8" s="5" customFormat="1" ht="24" customHeight="1">
      <c r="A4" s="237" t="s">
        <v>189</v>
      </c>
      <c r="B4" s="238"/>
      <c r="C4" s="238"/>
      <c r="D4" s="238"/>
      <c r="E4" s="238"/>
      <c r="F4" s="238"/>
      <c r="G4" s="238"/>
      <c r="H4" s="22"/>
    </row>
    <row r="5" spans="1:8" s="5" customFormat="1" ht="13.5" customHeight="1">
      <c r="A5" s="237"/>
      <c r="B5" s="237"/>
      <c r="C5" s="237"/>
      <c r="D5" s="237"/>
      <c r="E5" s="237"/>
      <c r="F5" s="237"/>
      <c r="G5" s="237"/>
      <c r="H5" s="22"/>
    </row>
    <row r="6" spans="1:8" ht="24" customHeight="1">
      <c r="A6" s="239" t="s">
        <v>191</v>
      </c>
      <c r="B6" s="240"/>
      <c r="C6" s="240"/>
      <c r="D6" s="240"/>
      <c r="E6" s="240"/>
      <c r="F6" s="240"/>
      <c r="G6" s="240"/>
      <c r="H6" s="22"/>
    </row>
    <row r="7" ht="9" customHeight="1">
      <c r="B7" s="6"/>
    </row>
    <row r="8" spans="1:7" s="1" customFormat="1" ht="27.75" customHeight="1">
      <c r="A8" s="233" t="s">
        <v>138</v>
      </c>
      <c r="B8" s="234"/>
      <c r="C8" s="86" t="s">
        <v>178</v>
      </c>
      <c r="D8" s="86" t="s">
        <v>186</v>
      </c>
      <c r="E8" s="86" t="s">
        <v>179</v>
      </c>
      <c r="F8" s="92" t="s">
        <v>139</v>
      </c>
      <c r="G8" s="92" t="s">
        <v>139</v>
      </c>
    </row>
    <row r="9" spans="1:7" s="1" customFormat="1" ht="12.75" customHeight="1">
      <c r="A9" s="235">
        <v>1</v>
      </c>
      <c r="B9" s="236"/>
      <c r="C9" s="67">
        <v>2</v>
      </c>
      <c r="D9" s="67">
        <v>3</v>
      </c>
      <c r="E9" s="67">
        <v>4</v>
      </c>
      <c r="F9" s="68" t="s">
        <v>140</v>
      </c>
      <c r="G9" s="68" t="s">
        <v>141</v>
      </c>
    </row>
    <row r="10" spans="1:7" ht="22.5" customHeight="1">
      <c r="A10" s="93">
        <v>6</v>
      </c>
      <c r="B10" s="94" t="s">
        <v>20</v>
      </c>
      <c r="C10" s="99">
        <f>prihodi!D5</f>
        <v>685514.75</v>
      </c>
      <c r="D10" s="221">
        <f>prihodi!E5</f>
        <v>5592375</v>
      </c>
      <c r="E10" s="99">
        <f>prihodi!F5</f>
        <v>1212754.19</v>
      </c>
      <c r="F10" s="99">
        <f aca="true" t="shared" si="0" ref="F10:F16">E10/C10*100</f>
        <v>176.91146543528055</v>
      </c>
      <c r="G10" s="99">
        <f aca="true" t="shared" si="1" ref="G10:G16">E10/D10*100</f>
        <v>21.68585243300029</v>
      </c>
    </row>
    <row r="11" spans="1:7" ht="31.5">
      <c r="A11" s="93">
        <v>7</v>
      </c>
      <c r="B11" s="94" t="s">
        <v>30</v>
      </c>
      <c r="C11" s="99">
        <f>prihodi!D35</f>
        <v>25251.59</v>
      </c>
      <c r="D11" s="221">
        <f>prihodi!E35</f>
        <v>79600</v>
      </c>
      <c r="E11" s="99">
        <f>prihodi!F35</f>
        <v>26258.71</v>
      </c>
      <c r="F11" s="99">
        <f t="shared" si="0"/>
        <v>103.98834291226811</v>
      </c>
      <c r="G11" s="99">
        <f t="shared" si="1"/>
        <v>32.98832914572864</v>
      </c>
    </row>
    <row r="12" spans="1:7" ht="22.5" customHeight="1">
      <c r="A12" s="93"/>
      <c r="B12" s="95" t="s">
        <v>162</v>
      </c>
      <c r="C12" s="99">
        <f>SUM(C10:C11)</f>
        <v>710766.34</v>
      </c>
      <c r="D12" s="221">
        <f>SUM(D10:D11)</f>
        <v>5671975</v>
      </c>
      <c r="E12" s="99">
        <f>SUM(E10:E11)</f>
        <v>1239012.9</v>
      </c>
      <c r="F12" s="99">
        <f t="shared" si="0"/>
        <v>174.32070573291355</v>
      </c>
      <c r="G12" s="99">
        <f t="shared" si="1"/>
        <v>21.84447040052186</v>
      </c>
    </row>
    <row r="13" spans="1:7" ht="22.5" customHeight="1">
      <c r="A13" s="93">
        <v>3</v>
      </c>
      <c r="B13" s="94" t="s">
        <v>69</v>
      </c>
      <c r="C13" s="207">
        <f>'rashodi-opći dio'!D4</f>
        <v>1351368.67</v>
      </c>
      <c r="D13" s="222">
        <f>'rashodi-opći dio'!E4</f>
        <v>8360875</v>
      </c>
      <c r="E13" s="207">
        <f>'rashodi-opći dio'!F4</f>
        <v>1998936.94</v>
      </c>
      <c r="F13" s="99">
        <f t="shared" si="0"/>
        <v>147.91943785406835</v>
      </c>
      <c r="G13" s="99">
        <f t="shared" si="1"/>
        <v>23.90822659111636</v>
      </c>
    </row>
    <row r="14" spans="1:7" ht="31.5">
      <c r="A14" s="93">
        <v>4</v>
      </c>
      <c r="B14" s="94" t="s">
        <v>52</v>
      </c>
      <c r="C14" s="207">
        <f>'rashodi-opći dio'!D62</f>
        <v>8844.15</v>
      </c>
      <c r="D14" s="222">
        <f>'rashodi-opći dio'!E62</f>
        <v>216400</v>
      </c>
      <c r="E14" s="207">
        <f>'rashodi-opći dio'!F62</f>
        <v>49485.03</v>
      </c>
      <c r="F14" s="99">
        <f>E14/C14*100</f>
        <v>559.5227353674462</v>
      </c>
      <c r="G14" s="99">
        <f t="shared" si="1"/>
        <v>22.867389094269868</v>
      </c>
    </row>
    <row r="15" spans="1:7" ht="22.5" customHeight="1">
      <c r="A15" s="93"/>
      <c r="B15" s="95" t="s">
        <v>163</v>
      </c>
      <c r="C15" s="99">
        <f>SUM(C13:C14)</f>
        <v>1360212.8199999998</v>
      </c>
      <c r="D15" s="221">
        <f>SUM(D13:D14)</f>
        <v>8577275</v>
      </c>
      <c r="E15" s="99">
        <f>SUM(E13:E14)</f>
        <v>2048421.97</v>
      </c>
      <c r="F15" s="99">
        <f t="shared" si="0"/>
        <v>150.5956964881422</v>
      </c>
      <c r="G15" s="99">
        <f t="shared" si="1"/>
        <v>23.881966825128025</v>
      </c>
    </row>
    <row r="16" spans="1:7" ht="22.5" customHeight="1">
      <c r="A16" s="96"/>
      <c r="B16" s="187" t="s">
        <v>19</v>
      </c>
      <c r="C16" s="208">
        <f>C10+C11-C13-C14</f>
        <v>-649446.48</v>
      </c>
      <c r="D16" s="222">
        <f>D10+D11-D13-D14</f>
        <v>-2905300</v>
      </c>
      <c r="E16" s="207">
        <f>E10+E11-E13-E14</f>
        <v>-809409.0700000001</v>
      </c>
      <c r="F16" s="99">
        <f t="shared" si="0"/>
        <v>124.63060389518164</v>
      </c>
      <c r="G16" s="99">
        <f t="shared" si="1"/>
        <v>27.85974150690118</v>
      </c>
    </row>
    <row r="17" ht="11.25" customHeight="1">
      <c r="B17" s="8"/>
    </row>
    <row r="18" spans="1:7" s="9" customFormat="1" ht="24" customHeight="1">
      <c r="A18" s="241" t="s">
        <v>190</v>
      </c>
      <c r="B18" s="242"/>
      <c r="C18" s="242"/>
      <c r="D18" s="242"/>
      <c r="E18" s="242"/>
      <c r="F18" s="242"/>
      <c r="G18" s="242"/>
    </row>
    <row r="19" spans="2:4" s="9" customFormat="1" ht="7.5" customHeight="1">
      <c r="B19" s="10"/>
      <c r="D19" s="11"/>
    </row>
    <row r="20" spans="1:7" s="12" customFormat="1" ht="27.75" customHeight="1">
      <c r="A20" s="233" t="s">
        <v>138</v>
      </c>
      <c r="B20" s="234"/>
      <c r="C20" s="86" t="s">
        <v>178</v>
      </c>
      <c r="D20" s="86" t="s">
        <v>186</v>
      </c>
      <c r="E20" s="86" t="s">
        <v>179</v>
      </c>
      <c r="F20" s="92" t="s">
        <v>139</v>
      </c>
      <c r="G20" s="92" t="s">
        <v>139</v>
      </c>
    </row>
    <row r="21" spans="1:7" s="12" customFormat="1" ht="12.75" customHeight="1">
      <c r="A21" s="235">
        <v>1</v>
      </c>
      <c r="B21" s="236"/>
      <c r="C21" s="67">
        <v>2</v>
      </c>
      <c r="D21" s="67">
        <v>3</v>
      </c>
      <c r="E21" s="67">
        <v>4</v>
      </c>
      <c r="F21" s="68" t="s">
        <v>140</v>
      </c>
      <c r="G21" s="68" t="s">
        <v>141</v>
      </c>
    </row>
    <row r="22" spans="1:7" s="9" customFormat="1" ht="31.5" customHeight="1">
      <c r="A22" s="93">
        <v>8</v>
      </c>
      <c r="B22" s="190" t="s">
        <v>16</v>
      </c>
      <c r="C22" s="99">
        <f>'račun financiranja'!D5</f>
        <v>1565464.06</v>
      </c>
      <c r="D22" s="221">
        <f>'račun financiranja'!E5</f>
        <v>2562700</v>
      </c>
      <c r="E22" s="99">
        <f>'račun financiranja'!F5</f>
        <v>1857791.71</v>
      </c>
      <c r="F22" s="99">
        <f>E22/C22*100</f>
        <v>118.67354591328017</v>
      </c>
      <c r="G22" s="99">
        <f>E22/D22*100</f>
        <v>72.49353065126624</v>
      </c>
    </row>
    <row r="23" spans="1:7" s="9" customFormat="1" ht="31.5" customHeight="1">
      <c r="A23" s="93">
        <v>5</v>
      </c>
      <c r="B23" s="189" t="s">
        <v>18</v>
      </c>
      <c r="C23" s="99">
        <f>'račun financiranja'!D26</f>
        <v>0</v>
      </c>
      <c r="D23" s="221">
        <f>'račun financiranja'!E26</f>
        <v>0</v>
      </c>
      <c r="E23" s="99">
        <f>'račun financiranja'!F26</f>
        <v>0</v>
      </c>
      <c r="F23" s="99" t="s">
        <v>144</v>
      </c>
      <c r="G23" s="99" t="s">
        <v>144</v>
      </c>
    </row>
    <row r="24" spans="1:7" s="9" customFormat="1" ht="31.5" customHeight="1">
      <c r="A24" s="93"/>
      <c r="B24" s="190" t="s">
        <v>187</v>
      </c>
      <c r="C24" s="220">
        <f>C22-C23</f>
        <v>1565464.06</v>
      </c>
      <c r="D24" s="223">
        <f>D22-D23</f>
        <v>2562700</v>
      </c>
      <c r="E24" s="220">
        <f>E22-E23</f>
        <v>1857791.71</v>
      </c>
      <c r="F24" s="220">
        <f>E24/C24*100</f>
        <v>118.67354591328017</v>
      </c>
      <c r="G24" s="220">
        <f>E24/D24*100</f>
        <v>72.49353065126624</v>
      </c>
    </row>
    <row r="25" spans="1:7" s="9" customFormat="1" ht="31.5" customHeight="1">
      <c r="A25" s="93"/>
      <c r="B25" s="187" t="s">
        <v>192</v>
      </c>
      <c r="C25" s="209">
        <v>24565435.66</v>
      </c>
      <c r="D25" s="224">
        <v>31042724</v>
      </c>
      <c r="E25" s="209">
        <v>25481453.24</v>
      </c>
      <c r="F25" s="99">
        <f>E25/C25*100</f>
        <v>103.72888798993112</v>
      </c>
      <c r="G25" s="99">
        <f>E25/D25*100</f>
        <v>82.0851070930502</v>
      </c>
    </row>
    <row r="26" spans="1:7" s="9" customFormat="1" ht="31.5">
      <c r="A26" s="96"/>
      <c r="B26" s="187" t="s">
        <v>193</v>
      </c>
      <c r="C26" s="209">
        <f>-(C22-C23+C16+C25)</f>
        <v>-25481453.240000002</v>
      </c>
      <c r="D26" s="224">
        <f>-(D22-D23+D16+D25)</f>
        <v>-30700124</v>
      </c>
      <c r="E26" s="209">
        <f>-(E22-E23+E16+E25)</f>
        <v>-26529835.88</v>
      </c>
      <c r="F26" s="99">
        <f>E26/C26*100</f>
        <v>104.11429689714195</v>
      </c>
      <c r="G26" s="99">
        <f>E26/D26*100</f>
        <v>86.41605447587118</v>
      </c>
    </row>
    <row r="27" spans="1:7" s="9" customFormat="1" ht="22.5" customHeight="1">
      <c r="A27" s="96"/>
      <c r="B27" s="188" t="s">
        <v>53</v>
      </c>
      <c r="C27" s="99">
        <f>C22-C23+C25+C26</f>
        <v>649446.4799999967</v>
      </c>
      <c r="D27" s="221">
        <f>D22-D23+D25+D26</f>
        <v>2905300</v>
      </c>
      <c r="E27" s="99">
        <f>E22-E23+E25+E26</f>
        <v>809409.0700000003</v>
      </c>
      <c r="F27" s="99">
        <f>E27/C27*100</f>
        <v>124.6306038951823</v>
      </c>
      <c r="G27" s="99">
        <f>E27/D27*100</f>
        <v>27.85974150690119</v>
      </c>
    </row>
    <row r="28" spans="1:7" s="9" customFormat="1" ht="15" customHeight="1">
      <c r="A28" s="97"/>
      <c r="B28" s="98"/>
      <c r="C28" s="210"/>
      <c r="D28" s="225"/>
      <c r="E28" s="210"/>
      <c r="F28" s="99"/>
      <c r="G28" s="99"/>
    </row>
    <row r="29" spans="1:7" s="9" customFormat="1" ht="22.5" customHeight="1">
      <c r="A29" s="96"/>
      <c r="B29" s="187" t="s">
        <v>57</v>
      </c>
      <c r="C29" s="99">
        <f>C16+C27</f>
        <v>-3.259629011154175E-09</v>
      </c>
      <c r="D29" s="221">
        <f>D16+D27</f>
        <v>0</v>
      </c>
      <c r="E29" s="99">
        <f>E16+E27</f>
        <v>0</v>
      </c>
      <c r="F29" s="99" t="s">
        <v>144</v>
      </c>
      <c r="G29" s="99" t="s">
        <v>144</v>
      </c>
    </row>
    <row r="30" spans="2:4" s="9" customFormat="1" ht="18" customHeight="1">
      <c r="B30" s="13"/>
      <c r="D30" s="11"/>
    </row>
  </sheetData>
  <sheetProtection/>
  <mergeCells count="10">
    <mergeCell ref="A1:G2"/>
    <mergeCell ref="A20:B20"/>
    <mergeCell ref="A21:B21"/>
    <mergeCell ref="A9:B9"/>
    <mergeCell ref="A3:G3"/>
    <mergeCell ref="A6:G6"/>
    <mergeCell ref="A8:B8"/>
    <mergeCell ref="A18:G18"/>
    <mergeCell ref="A4:G4"/>
    <mergeCell ref="A5:G5"/>
  </mergeCells>
  <printOptions horizontalCentered="1"/>
  <pageMargins left="0.1968503937007874" right="0.1968503937007874" top="0.6299212598425197" bottom="0.6299212598425197" header="0.5118110236220472" footer="0.5118110236220472"/>
  <pageSetup horizontalDpi="300" verticalDpi="3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212"/>
  <sheetViews>
    <sheetView zoomScalePageLayoutView="0" workbookViewId="0" topLeftCell="A1">
      <pane ySplit="3" topLeftCell="A4" activePane="bottomLeft" state="frozen"/>
      <selection pane="topLeft" activeCell="I11" sqref="I11"/>
      <selection pane="bottomLeft" activeCell="C49" sqref="C49"/>
    </sheetView>
  </sheetViews>
  <sheetFormatPr defaultColWidth="11.421875" defaultRowHeight="12.75"/>
  <cols>
    <col min="1" max="2" width="5.28125" style="24" customWidth="1"/>
    <col min="3" max="3" width="45.28125" style="4" customWidth="1"/>
    <col min="4" max="4" width="11.140625" style="4" customWidth="1"/>
    <col min="5" max="6" width="12.28125" style="15" customWidth="1"/>
    <col min="7" max="7" width="9.7109375" style="15" customWidth="1"/>
    <col min="8" max="8" width="8.140625" style="7" customWidth="1"/>
    <col min="9" max="16384" width="11.421875" style="7" customWidth="1"/>
  </cols>
  <sheetData>
    <row r="1" spans="1:8" ht="30" customHeight="1">
      <c r="A1" s="237" t="s">
        <v>1</v>
      </c>
      <c r="B1" s="237"/>
      <c r="C1" s="237"/>
      <c r="D1" s="237"/>
      <c r="E1" s="237"/>
      <c r="F1" s="237"/>
      <c r="G1" s="237"/>
      <c r="H1" s="237"/>
    </row>
    <row r="2" spans="1:8" ht="22.5" customHeight="1">
      <c r="A2" s="245" t="s">
        <v>70</v>
      </c>
      <c r="B2" s="245"/>
      <c r="C2" s="245"/>
      <c r="D2" s="245"/>
      <c r="E2" s="245"/>
      <c r="F2" s="245"/>
      <c r="G2" s="245"/>
      <c r="H2" s="245"/>
    </row>
    <row r="3" spans="1:8" s="29" customFormat="1" ht="27.75" customHeight="1">
      <c r="A3" s="246" t="s">
        <v>138</v>
      </c>
      <c r="B3" s="246"/>
      <c r="C3" s="246"/>
      <c r="D3" s="87" t="s">
        <v>178</v>
      </c>
      <c r="E3" s="87" t="s">
        <v>186</v>
      </c>
      <c r="F3" s="87" t="s">
        <v>179</v>
      </c>
      <c r="G3" s="100" t="s">
        <v>139</v>
      </c>
      <c r="H3" s="100" t="s">
        <v>139</v>
      </c>
    </row>
    <row r="4" spans="1:8" s="29" customFormat="1" ht="12.75" customHeight="1">
      <c r="A4" s="247">
        <v>1</v>
      </c>
      <c r="B4" s="248"/>
      <c r="C4" s="248"/>
      <c r="D4" s="65">
        <v>2</v>
      </c>
      <c r="E4" s="65">
        <v>3</v>
      </c>
      <c r="F4" s="65">
        <v>4</v>
      </c>
      <c r="G4" s="66" t="s">
        <v>140</v>
      </c>
      <c r="H4" s="66" t="s">
        <v>141</v>
      </c>
    </row>
    <row r="5" spans="1:8" ht="23.25" customHeight="1">
      <c r="A5" s="76">
        <v>6</v>
      </c>
      <c r="B5" s="132"/>
      <c r="C5" s="133" t="s">
        <v>20</v>
      </c>
      <c r="D5" s="135">
        <f>D9+D22+D27+D30+D6</f>
        <v>685514.75</v>
      </c>
      <c r="E5" s="226">
        <f>E9+E22+E27+E30+E6</f>
        <v>5592375</v>
      </c>
      <c r="F5" s="135">
        <f>F9+F22+F27+F30+F6</f>
        <v>1212754.19</v>
      </c>
      <c r="G5" s="134">
        <f aca="true" t="shared" si="0" ref="G5:G31">F5/D5*100</f>
        <v>176.91146543528055</v>
      </c>
      <c r="H5" s="134">
        <f>F5/E5*100</f>
        <v>21.68585243300029</v>
      </c>
    </row>
    <row r="6" spans="1:256" ht="23.25" customHeight="1">
      <c r="A6" s="78">
        <v>63</v>
      </c>
      <c r="B6" s="79"/>
      <c r="C6" s="48" t="s">
        <v>183</v>
      </c>
      <c r="D6" s="134">
        <f>SUM(D7)</f>
        <v>0</v>
      </c>
      <c r="E6" s="136">
        <f>SUM(E7)</f>
        <v>491075</v>
      </c>
      <c r="F6" s="134">
        <f>SUM(F7)</f>
        <v>475403.37</v>
      </c>
      <c r="G6" s="134" t="s">
        <v>144</v>
      </c>
      <c r="H6" s="134">
        <f>F6/E6*100</f>
        <v>96.80870946393118</v>
      </c>
      <c r="I6" s="78"/>
      <c r="J6" s="79"/>
      <c r="K6" s="78"/>
      <c r="L6" s="136"/>
      <c r="M6" s="136"/>
      <c r="N6" s="136"/>
      <c r="O6" s="134"/>
      <c r="P6" s="134"/>
      <c r="Q6" s="78"/>
      <c r="R6" s="79"/>
      <c r="S6" s="78"/>
      <c r="T6" s="136"/>
      <c r="U6" s="136"/>
      <c r="V6" s="136"/>
      <c r="W6" s="134"/>
      <c r="X6" s="134"/>
      <c r="Y6" s="78"/>
      <c r="Z6" s="79"/>
      <c r="AA6" s="78"/>
      <c r="AB6" s="136"/>
      <c r="AC6" s="136"/>
      <c r="AD6" s="136"/>
      <c r="AE6" s="134"/>
      <c r="AF6" s="134"/>
      <c r="AG6" s="78"/>
      <c r="AH6" s="79"/>
      <c r="AI6" s="78"/>
      <c r="AJ6" s="136"/>
      <c r="AK6" s="136"/>
      <c r="AL6" s="136"/>
      <c r="AM6" s="134"/>
      <c r="AN6" s="134"/>
      <c r="AO6" s="78"/>
      <c r="AP6" s="79"/>
      <c r="AQ6" s="78"/>
      <c r="AR6" s="136"/>
      <c r="AS6" s="136"/>
      <c r="AT6" s="136"/>
      <c r="AU6" s="134"/>
      <c r="AV6" s="134"/>
      <c r="AW6" s="78"/>
      <c r="AX6" s="79"/>
      <c r="AY6" s="78"/>
      <c r="AZ6" s="136"/>
      <c r="BA6" s="136"/>
      <c r="BB6" s="136"/>
      <c r="BC6" s="134"/>
      <c r="BD6" s="134"/>
      <c r="BE6" s="78"/>
      <c r="BF6" s="79"/>
      <c r="BG6" s="78"/>
      <c r="BH6" s="136"/>
      <c r="BI6" s="136"/>
      <c r="BJ6" s="136"/>
      <c r="BK6" s="134"/>
      <c r="BL6" s="134"/>
      <c r="BM6" s="78"/>
      <c r="BN6" s="79"/>
      <c r="BO6" s="78"/>
      <c r="BP6" s="136"/>
      <c r="BQ6" s="136"/>
      <c r="BR6" s="136"/>
      <c r="BS6" s="134"/>
      <c r="BT6" s="134"/>
      <c r="BU6" s="78"/>
      <c r="BV6" s="79"/>
      <c r="BW6" s="78"/>
      <c r="BX6" s="136"/>
      <c r="BY6" s="136"/>
      <c r="BZ6" s="136"/>
      <c r="CA6" s="134"/>
      <c r="CB6" s="134"/>
      <c r="CC6" s="78"/>
      <c r="CD6" s="79"/>
      <c r="CE6" s="78"/>
      <c r="CF6" s="136"/>
      <c r="CG6" s="136"/>
      <c r="CH6" s="136"/>
      <c r="CI6" s="134"/>
      <c r="CJ6" s="134"/>
      <c r="CK6" s="78"/>
      <c r="CL6" s="79"/>
      <c r="CM6" s="78"/>
      <c r="CN6" s="136"/>
      <c r="CO6" s="136"/>
      <c r="CP6" s="136"/>
      <c r="CQ6" s="134"/>
      <c r="CR6" s="134"/>
      <c r="CS6" s="78"/>
      <c r="CT6" s="79"/>
      <c r="CU6" s="78"/>
      <c r="CV6" s="136"/>
      <c r="CW6" s="136"/>
      <c r="CX6" s="136"/>
      <c r="CY6" s="134"/>
      <c r="CZ6" s="134"/>
      <c r="DA6" s="78"/>
      <c r="DB6" s="79"/>
      <c r="DC6" s="78"/>
      <c r="DD6" s="136"/>
      <c r="DE6" s="136"/>
      <c r="DF6" s="136"/>
      <c r="DG6" s="134"/>
      <c r="DH6" s="134"/>
      <c r="DI6" s="78"/>
      <c r="DJ6" s="79"/>
      <c r="DK6" s="78"/>
      <c r="DL6" s="136"/>
      <c r="DM6" s="136"/>
      <c r="DN6" s="136"/>
      <c r="DO6" s="134"/>
      <c r="DP6" s="134"/>
      <c r="DQ6" s="78"/>
      <c r="DR6" s="79"/>
      <c r="DS6" s="78"/>
      <c r="DT6" s="136"/>
      <c r="DU6" s="136"/>
      <c r="DV6" s="136"/>
      <c r="DW6" s="134"/>
      <c r="DX6" s="134"/>
      <c r="DY6" s="78"/>
      <c r="DZ6" s="79"/>
      <c r="EA6" s="78"/>
      <c r="EB6" s="136"/>
      <c r="EC6" s="136"/>
      <c r="ED6" s="136"/>
      <c r="EE6" s="134"/>
      <c r="EF6" s="134"/>
      <c r="EG6" s="78"/>
      <c r="EH6" s="79"/>
      <c r="EI6" s="78"/>
      <c r="EJ6" s="136"/>
      <c r="EK6" s="136"/>
      <c r="EL6" s="136"/>
      <c r="EM6" s="134"/>
      <c r="EN6" s="134"/>
      <c r="EO6" s="78"/>
      <c r="EP6" s="79"/>
      <c r="EQ6" s="78"/>
      <c r="ER6" s="136"/>
      <c r="ES6" s="136"/>
      <c r="ET6" s="136"/>
      <c r="EU6" s="134"/>
      <c r="EV6" s="134"/>
      <c r="EW6" s="78"/>
      <c r="EX6" s="79"/>
      <c r="EY6" s="78"/>
      <c r="EZ6" s="136"/>
      <c r="FA6" s="136"/>
      <c r="FB6" s="136"/>
      <c r="FC6" s="134"/>
      <c r="FD6" s="134"/>
      <c r="FE6" s="78"/>
      <c r="FF6" s="79"/>
      <c r="FG6" s="78"/>
      <c r="FH6" s="136"/>
      <c r="FI6" s="136"/>
      <c r="FJ6" s="136"/>
      <c r="FK6" s="134"/>
      <c r="FL6" s="134"/>
      <c r="FM6" s="78"/>
      <c r="FN6" s="79"/>
      <c r="FO6" s="78"/>
      <c r="FP6" s="136"/>
      <c r="FQ6" s="136"/>
      <c r="FR6" s="136"/>
      <c r="FS6" s="134"/>
      <c r="FT6" s="134"/>
      <c r="FU6" s="78"/>
      <c r="FV6" s="79"/>
      <c r="FW6" s="78"/>
      <c r="FX6" s="136"/>
      <c r="FY6" s="136"/>
      <c r="FZ6" s="136"/>
      <c r="GA6" s="134"/>
      <c r="GB6" s="134"/>
      <c r="GC6" s="78"/>
      <c r="GD6" s="79"/>
      <c r="GE6" s="78"/>
      <c r="GF6" s="136"/>
      <c r="GG6" s="136"/>
      <c r="GH6" s="136"/>
      <c r="GI6" s="134"/>
      <c r="GJ6" s="134"/>
      <c r="GK6" s="78"/>
      <c r="GL6" s="79"/>
      <c r="GM6" s="78"/>
      <c r="GN6" s="136"/>
      <c r="GO6" s="136"/>
      <c r="GP6" s="136"/>
      <c r="GQ6" s="134"/>
      <c r="GR6" s="134"/>
      <c r="GS6" s="78"/>
      <c r="GT6" s="79"/>
      <c r="GU6" s="78"/>
      <c r="GV6" s="136"/>
      <c r="GW6" s="136"/>
      <c r="GX6" s="136"/>
      <c r="GY6" s="134"/>
      <c r="GZ6" s="134"/>
      <c r="HA6" s="78"/>
      <c r="HB6" s="79"/>
      <c r="HC6" s="78"/>
      <c r="HD6" s="136"/>
      <c r="HE6" s="136"/>
      <c r="HF6" s="136"/>
      <c r="HG6" s="134"/>
      <c r="HH6" s="134"/>
      <c r="HI6" s="78"/>
      <c r="HJ6" s="79"/>
      <c r="HK6" s="78"/>
      <c r="HL6" s="136"/>
      <c r="HM6" s="136"/>
      <c r="HN6" s="136"/>
      <c r="HO6" s="134"/>
      <c r="HP6" s="134"/>
      <c r="HQ6" s="78"/>
      <c r="HR6" s="79"/>
      <c r="HS6" s="78"/>
      <c r="HT6" s="136"/>
      <c r="HU6" s="136"/>
      <c r="HV6" s="136"/>
      <c r="HW6" s="134"/>
      <c r="HX6" s="134"/>
      <c r="HY6" s="78"/>
      <c r="HZ6" s="79"/>
      <c r="IA6" s="78"/>
      <c r="IB6" s="136"/>
      <c r="IC6" s="136"/>
      <c r="ID6" s="136"/>
      <c r="IE6" s="134"/>
      <c r="IF6" s="134"/>
      <c r="IG6" s="78"/>
      <c r="IH6" s="79"/>
      <c r="II6" s="78"/>
      <c r="IJ6" s="136"/>
      <c r="IK6" s="136"/>
      <c r="IL6" s="136"/>
      <c r="IM6" s="134"/>
      <c r="IN6" s="134"/>
      <c r="IO6" s="78"/>
      <c r="IP6" s="79"/>
      <c r="IQ6" s="78"/>
      <c r="IR6" s="136"/>
      <c r="IS6" s="136"/>
      <c r="IT6" s="136"/>
      <c r="IU6" s="134"/>
      <c r="IV6" s="134"/>
    </row>
    <row r="7" spans="1:8" ht="16.5" customHeight="1">
      <c r="A7" s="78">
        <v>633</v>
      </c>
      <c r="B7" s="79"/>
      <c r="C7" s="36" t="s">
        <v>184</v>
      </c>
      <c r="D7" s="134">
        <f>SUM(D8)</f>
        <v>0</v>
      </c>
      <c r="E7" s="136">
        <v>491075</v>
      </c>
      <c r="F7" s="134">
        <f>SUM(F8)</f>
        <v>475403.37</v>
      </c>
      <c r="G7" s="134" t="s">
        <v>144</v>
      </c>
      <c r="H7" s="134">
        <f>F7/E7*100</f>
        <v>96.80870946393118</v>
      </c>
    </row>
    <row r="8" spans="1:8" ht="13.5" customHeight="1">
      <c r="A8" s="79"/>
      <c r="B8" s="79">
        <v>6331</v>
      </c>
      <c r="C8" s="43" t="s">
        <v>185</v>
      </c>
      <c r="D8" s="137">
        <v>0</v>
      </c>
      <c r="E8" s="89"/>
      <c r="F8" s="137">
        <v>475403.37</v>
      </c>
      <c r="G8" s="134" t="s">
        <v>144</v>
      </c>
      <c r="H8" s="137"/>
    </row>
    <row r="9" spans="1:8" ht="13.5" customHeight="1">
      <c r="A9" s="78">
        <v>64</v>
      </c>
      <c r="B9" s="79"/>
      <c r="C9" s="78" t="s">
        <v>21</v>
      </c>
      <c r="D9" s="134">
        <f>SUM(D10+D16+D19)</f>
        <v>154768.67</v>
      </c>
      <c r="E9" s="136">
        <f>E10+E16+E19</f>
        <v>3105800</v>
      </c>
      <c r="F9" s="134">
        <f>F10+F16+F19</f>
        <v>525190.23</v>
      </c>
      <c r="G9" s="134">
        <f>F9/D9*100</f>
        <v>339.33885327049717</v>
      </c>
      <c r="H9" s="134">
        <f>F9/E9*100</f>
        <v>16.909982291197114</v>
      </c>
    </row>
    <row r="10" spans="1:8" s="16" customFormat="1" ht="13.5" customHeight="1">
      <c r="A10" s="78">
        <v>641</v>
      </c>
      <c r="B10" s="78"/>
      <c r="C10" s="78" t="s">
        <v>22</v>
      </c>
      <c r="D10" s="134">
        <f>SUM(D11:D15)</f>
        <v>107165.88</v>
      </c>
      <c r="E10" s="136">
        <v>2946500</v>
      </c>
      <c r="F10" s="134">
        <f>SUM(F11:F15)</f>
        <v>492520.66</v>
      </c>
      <c r="G10" s="134">
        <f t="shared" si="0"/>
        <v>459.58719323725046</v>
      </c>
      <c r="H10" s="134">
        <f>F10/E10*100</f>
        <v>16.715447480061087</v>
      </c>
    </row>
    <row r="11" spans="1:8" ht="13.5" customHeight="1">
      <c r="A11" s="79"/>
      <c r="B11" s="79">
        <v>6413</v>
      </c>
      <c r="C11" s="43" t="s">
        <v>24</v>
      </c>
      <c r="D11" s="137">
        <v>2332.09</v>
      </c>
      <c r="E11" s="89"/>
      <c r="F11" s="137">
        <v>3057.92</v>
      </c>
      <c r="G11" s="137">
        <f t="shared" si="0"/>
        <v>131.1235844242718</v>
      </c>
      <c r="H11" s="137"/>
    </row>
    <row r="12" spans="1:8" s="25" customFormat="1" ht="12.75">
      <c r="A12" s="47"/>
      <c r="B12" s="47">
        <v>6414</v>
      </c>
      <c r="C12" s="138" t="s">
        <v>94</v>
      </c>
      <c r="D12" s="211">
        <v>35182.79</v>
      </c>
      <c r="E12" s="227"/>
      <c r="F12" s="211">
        <v>14915.62</v>
      </c>
      <c r="G12" s="137">
        <f t="shared" si="0"/>
        <v>42.39464806514776</v>
      </c>
      <c r="H12" s="137"/>
    </row>
    <row r="13" spans="1:8" ht="25.5" customHeight="1" hidden="1">
      <c r="A13" s="79"/>
      <c r="B13" s="79">
        <v>6415</v>
      </c>
      <c r="C13" s="55" t="s">
        <v>84</v>
      </c>
      <c r="D13" s="137">
        <v>0</v>
      </c>
      <c r="E13" s="89"/>
      <c r="F13" s="137">
        <v>0</v>
      </c>
      <c r="G13" s="137" t="s">
        <v>144</v>
      </c>
      <c r="H13" s="137"/>
    </row>
    <row r="14" spans="1:8" ht="12.75" customHeight="1">
      <c r="A14" s="79"/>
      <c r="B14" s="79">
        <v>6416</v>
      </c>
      <c r="C14" s="43" t="s">
        <v>25</v>
      </c>
      <c r="D14" s="137">
        <v>7961.34</v>
      </c>
      <c r="E14" s="89"/>
      <c r="F14" s="137">
        <v>462769.24</v>
      </c>
      <c r="G14" s="137">
        <f t="shared" si="0"/>
        <v>5812.705398839894</v>
      </c>
      <c r="H14" s="137"/>
    </row>
    <row r="15" spans="1:8" ht="13.5" customHeight="1">
      <c r="A15" s="79"/>
      <c r="B15" s="79">
        <v>6419</v>
      </c>
      <c r="C15" s="79" t="s">
        <v>27</v>
      </c>
      <c r="D15" s="137">
        <v>61689.66</v>
      </c>
      <c r="E15" s="89"/>
      <c r="F15" s="137">
        <v>11777.88</v>
      </c>
      <c r="G15" s="137">
        <f t="shared" si="0"/>
        <v>19.09214607439885</v>
      </c>
      <c r="H15" s="137"/>
    </row>
    <row r="16" spans="1:8" s="16" customFormat="1" ht="13.5" customHeight="1">
      <c r="A16" s="78">
        <v>642</v>
      </c>
      <c r="B16" s="78"/>
      <c r="C16" s="78" t="s">
        <v>28</v>
      </c>
      <c r="D16" s="134">
        <f>SUM(D17:D18)</f>
        <v>40452.01</v>
      </c>
      <c r="E16" s="136">
        <v>66400</v>
      </c>
      <c r="F16" s="134">
        <f>SUM(F17:F18)</f>
        <v>27792.28</v>
      </c>
      <c r="G16" s="134">
        <f t="shared" si="0"/>
        <v>68.70432396313558</v>
      </c>
      <c r="H16" s="134">
        <f>F16/E16*100</f>
        <v>41.855843373493975</v>
      </c>
    </row>
    <row r="17" spans="1:8" ht="13.5" customHeight="1">
      <c r="A17" s="79"/>
      <c r="B17" s="79">
        <v>6422</v>
      </c>
      <c r="C17" s="43" t="s">
        <v>29</v>
      </c>
      <c r="D17" s="211">
        <v>40452.01</v>
      </c>
      <c r="E17" s="89"/>
      <c r="F17" s="211">
        <v>27792.28</v>
      </c>
      <c r="G17" s="137">
        <f t="shared" si="0"/>
        <v>68.70432396313558</v>
      </c>
      <c r="H17" s="137"/>
    </row>
    <row r="18" spans="1:8" ht="13.5" customHeight="1" hidden="1">
      <c r="A18" s="79"/>
      <c r="B18" s="79">
        <v>6423</v>
      </c>
      <c r="C18" s="43" t="s">
        <v>104</v>
      </c>
      <c r="D18" s="137">
        <v>0</v>
      </c>
      <c r="E18" s="89"/>
      <c r="F18" s="137">
        <v>0</v>
      </c>
      <c r="G18" s="137" t="e">
        <f t="shared" si="0"/>
        <v>#DIV/0!</v>
      </c>
      <c r="H18" s="137"/>
    </row>
    <row r="19" spans="1:8" ht="13.5" customHeight="1">
      <c r="A19" s="56">
        <v>643</v>
      </c>
      <c r="B19" s="56"/>
      <c r="C19" s="56" t="s">
        <v>23</v>
      </c>
      <c r="D19" s="134">
        <f>SUM(D20+D21)</f>
        <v>7150.78</v>
      </c>
      <c r="E19" s="136">
        <v>92900</v>
      </c>
      <c r="F19" s="134">
        <f>SUM(F20+F21)</f>
        <v>4877.29</v>
      </c>
      <c r="G19" s="134">
        <f t="shared" si="0"/>
        <v>68.20640545506924</v>
      </c>
      <c r="H19" s="134">
        <f>F19/E19*100</f>
        <v>5.2500430570505925</v>
      </c>
    </row>
    <row r="20" spans="1:8" s="53" customFormat="1" ht="24.75" customHeight="1">
      <c r="A20" s="48"/>
      <c r="B20" s="47">
        <v>6434</v>
      </c>
      <c r="C20" s="47" t="s">
        <v>115</v>
      </c>
      <c r="D20" s="211">
        <v>7150.78</v>
      </c>
      <c r="E20" s="227"/>
      <c r="F20" s="211">
        <v>4877.29</v>
      </c>
      <c r="G20" s="134">
        <f t="shared" si="0"/>
        <v>68.20640545506924</v>
      </c>
      <c r="H20" s="137"/>
    </row>
    <row r="21" spans="1:8" ht="25.5" customHeight="1" hidden="1">
      <c r="A21" s="79"/>
      <c r="B21" s="47">
        <v>6436</v>
      </c>
      <c r="C21" s="47" t="s">
        <v>158</v>
      </c>
      <c r="D21" s="137">
        <v>0</v>
      </c>
      <c r="E21" s="89"/>
      <c r="F21" s="137">
        <v>0</v>
      </c>
      <c r="G21" s="134" t="e">
        <f t="shared" si="0"/>
        <v>#DIV/0!</v>
      </c>
      <c r="H21" s="137"/>
    </row>
    <row r="22" spans="1:8" s="53" customFormat="1" ht="25.5" customHeight="1">
      <c r="A22" s="48">
        <v>65</v>
      </c>
      <c r="B22" s="56"/>
      <c r="C22" s="56" t="s">
        <v>112</v>
      </c>
      <c r="D22" s="140">
        <f>SUM(D25)</f>
        <v>0</v>
      </c>
      <c r="E22" s="139">
        <f>SUM(E23+E25)</f>
        <v>4700</v>
      </c>
      <c r="F22" s="140">
        <f>SUM(F23+F25)</f>
        <v>0</v>
      </c>
      <c r="G22" s="134" t="s">
        <v>144</v>
      </c>
      <c r="H22" s="140">
        <f>F22/E22*100</f>
        <v>0</v>
      </c>
    </row>
    <row r="23" spans="1:8" s="16" customFormat="1" ht="15.75" customHeight="1" hidden="1">
      <c r="A23" s="56">
        <v>651</v>
      </c>
      <c r="B23" s="56"/>
      <c r="C23" s="56" t="s">
        <v>149</v>
      </c>
      <c r="D23" s="134">
        <f>SUM(D24)</f>
        <v>0</v>
      </c>
      <c r="E23" s="136">
        <v>0</v>
      </c>
      <c r="F23" s="134">
        <f>SUM(F24)</f>
        <v>0</v>
      </c>
      <c r="G23" s="134" t="e">
        <f t="shared" si="0"/>
        <v>#DIV/0!</v>
      </c>
      <c r="H23" s="134" t="e">
        <f>F23/E23*100</f>
        <v>#DIV/0!</v>
      </c>
    </row>
    <row r="24" spans="1:8" ht="13.5" customHeight="1" hidden="1">
      <c r="A24" s="79"/>
      <c r="B24" s="47">
        <v>6514</v>
      </c>
      <c r="C24" s="47" t="s">
        <v>150</v>
      </c>
      <c r="D24" s="137">
        <v>0</v>
      </c>
      <c r="E24" s="89"/>
      <c r="F24" s="137">
        <v>0</v>
      </c>
      <c r="G24" s="134" t="e">
        <f t="shared" si="0"/>
        <v>#DIV/0!</v>
      </c>
      <c r="H24" s="137"/>
    </row>
    <row r="25" spans="1:8" s="16" customFormat="1" ht="15.75" customHeight="1">
      <c r="A25" s="56">
        <v>652</v>
      </c>
      <c r="B25" s="56"/>
      <c r="C25" s="56" t="s">
        <v>113</v>
      </c>
      <c r="D25" s="134">
        <f>SUM(D26)</f>
        <v>0</v>
      </c>
      <c r="E25" s="136">
        <v>4700</v>
      </c>
      <c r="F25" s="134">
        <f>SUM(F26)</f>
        <v>0</v>
      </c>
      <c r="G25" s="134" t="s">
        <v>144</v>
      </c>
      <c r="H25" s="134">
        <f>F25/E25*100</f>
        <v>0</v>
      </c>
    </row>
    <row r="26" spans="1:8" ht="13.5" customHeight="1">
      <c r="A26" s="79"/>
      <c r="B26" s="47">
        <v>6526</v>
      </c>
      <c r="C26" s="61" t="s">
        <v>114</v>
      </c>
      <c r="D26" s="137">
        <v>0</v>
      </c>
      <c r="E26" s="89"/>
      <c r="F26" s="137">
        <v>0</v>
      </c>
      <c r="G26" s="134" t="s">
        <v>144</v>
      </c>
      <c r="H26" s="137"/>
    </row>
    <row r="27" spans="1:8" s="53" customFormat="1" ht="25.5" customHeight="1">
      <c r="A27" s="48">
        <v>66</v>
      </c>
      <c r="B27" s="48"/>
      <c r="C27" s="53" t="s">
        <v>88</v>
      </c>
      <c r="D27" s="140">
        <f aca="true" t="shared" si="1" ref="D27:F28">D28</f>
        <v>409095.25</v>
      </c>
      <c r="E27" s="139">
        <f t="shared" si="1"/>
        <v>1327200</v>
      </c>
      <c r="F27" s="140">
        <f t="shared" si="1"/>
        <v>148078.86</v>
      </c>
      <c r="G27" s="134">
        <f t="shared" si="0"/>
        <v>36.19667057977329</v>
      </c>
      <c r="H27" s="140">
        <f>F27/E27*100</f>
        <v>11.157237793851717</v>
      </c>
    </row>
    <row r="28" spans="1:8" s="16" customFormat="1" ht="13.5" customHeight="1">
      <c r="A28" s="78">
        <v>661</v>
      </c>
      <c r="B28" s="78"/>
      <c r="C28" s="53" t="s">
        <v>85</v>
      </c>
      <c r="D28" s="134">
        <f t="shared" si="1"/>
        <v>409095.25</v>
      </c>
      <c r="E28" s="136">
        <v>1327200</v>
      </c>
      <c r="F28" s="134">
        <f t="shared" si="1"/>
        <v>148078.86</v>
      </c>
      <c r="G28" s="134">
        <f t="shared" si="0"/>
        <v>36.19667057977329</v>
      </c>
      <c r="H28" s="134">
        <f>F28/E28*100</f>
        <v>11.157237793851717</v>
      </c>
    </row>
    <row r="29" spans="1:8" ht="13.5" customHeight="1">
      <c r="A29" s="79"/>
      <c r="B29" s="79">
        <v>6615</v>
      </c>
      <c r="C29" s="43" t="s">
        <v>89</v>
      </c>
      <c r="D29" s="137">
        <v>409095.25</v>
      </c>
      <c r="E29" s="89"/>
      <c r="F29" s="137">
        <v>148078.86</v>
      </c>
      <c r="G29" s="137">
        <f t="shared" si="0"/>
        <v>36.19667057977329</v>
      </c>
      <c r="H29" s="137"/>
    </row>
    <row r="30" spans="1:8" s="16" customFormat="1" ht="13.5" customHeight="1">
      <c r="A30" s="78">
        <v>68</v>
      </c>
      <c r="B30" s="78"/>
      <c r="C30" s="42" t="s">
        <v>106</v>
      </c>
      <c r="D30" s="134">
        <f>SUM(D33+D31)</f>
        <v>121650.83</v>
      </c>
      <c r="E30" s="136">
        <f>SUM(E33+E31)</f>
        <v>663600</v>
      </c>
      <c r="F30" s="134">
        <f>SUM(F33+F31)</f>
        <v>64081.73</v>
      </c>
      <c r="G30" s="134">
        <f t="shared" si="0"/>
        <v>52.67677170801054</v>
      </c>
      <c r="H30" s="134">
        <f>F30/E30*100</f>
        <v>9.656680229053647</v>
      </c>
    </row>
    <row r="31" spans="1:8" s="16" customFormat="1" ht="13.5" customHeight="1" hidden="1">
      <c r="A31" s="78">
        <v>681</v>
      </c>
      <c r="B31" s="219"/>
      <c r="C31" s="42" t="s">
        <v>136</v>
      </c>
      <c r="D31" s="134">
        <f>SUM(D32)</f>
        <v>0</v>
      </c>
      <c r="E31" s="136">
        <f>SUM(E32)</f>
        <v>0</v>
      </c>
      <c r="F31" s="134">
        <f>SUM(F32)</f>
        <v>0</v>
      </c>
      <c r="G31" s="134" t="e">
        <f t="shared" si="0"/>
        <v>#DIV/0!</v>
      </c>
      <c r="H31" s="134" t="e">
        <f>F31/E31*100</f>
        <v>#DIV/0!</v>
      </c>
    </row>
    <row r="32" spans="1:8" s="16" customFormat="1" ht="13.5" customHeight="1" hidden="1">
      <c r="A32" s="43"/>
      <c r="B32" s="79">
        <v>6816</v>
      </c>
      <c r="C32" s="43" t="s">
        <v>137</v>
      </c>
      <c r="D32" s="137">
        <v>0</v>
      </c>
      <c r="E32" s="136"/>
      <c r="F32" s="137">
        <v>0</v>
      </c>
      <c r="G32" s="137" t="e">
        <f aca="true" t="shared" si="2" ref="G32:G44">F32/D32*100</f>
        <v>#DIV/0!</v>
      </c>
      <c r="H32" s="134"/>
    </row>
    <row r="33" spans="1:8" ht="13.5" customHeight="1">
      <c r="A33" s="78">
        <v>683</v>
      </c>
      <c r="B33" s="79"/>
      <c r="C33" s="42" t="s">
        <v>107</v>
      </c>
      <c r="D33" s="134">
        <f>D34</f>
        <v>121650.83</v>
      </c>
      <c r="E33" s="136">
        <v>663600</v>
      </c>
      <c r="F33" s="134">
        <f>F34</f>
        <v>64081.73</v>
      </c>
      <c r="G33" s="134">
        <f t="shared" si="2"/>
        <v>52.67677170801054</v>
      </c>
      <c r="H33" s="134">
        <f>F33/E33*100</f>
        <v>9.656680229053647</v>
      </c>
    </row>
    <row r="34" spans="1:8" ht="13.5" customHeight="1">
      <c r="A34" s="79"/>
      <c r="B34" s="79">
        <v>6831</v>
      </c>
      <c r="C34" s="43" t="s">
        <v>107</v>
      </c>
      <c r="D34" s="137">
        <v>121650.83</v>
      </c>
      <c r="E34" s="89"/>
      <c r="F34" s="137">
        <v>64081.73</v>
      </c>
      <c r="G34" s="137">
        <f t="shared" si="2"/>
        <v>52.67677170801054</v>
      </c>
      <c r="H34" s="137"/>
    </row>
    <row r="35" spans="1:8" ht="22.5" customHeight="1">
      <c r="A35" s="78">
        <v>7</v>
      </c>
      <c r="B35" s="61"/>
      <c r="C35" s="36" t="s">
        <v>30</v>
      </c>
      <c r="D35" s="134">
        <f>SUM(D39+D36)</f>
        <v>25251.59</v>
      </c>
      <c r="E35" s="136">
        <f>SUM(E39+E36)</f>
        <v>79600</v>
      </c>
      <c r="F35" s="134">
        <f>SUM(F39+F36)</f>
        <v>26258.71</v>
      </c>
      <c r="G35" s="134">
        <f t="shared" si="2"/>
        <v>103.98834291226811</v>
      </c>
      <c r="H35" s="134">
        <f>F35/E35*100</f>
        <v>32.98832914572864</v>
      </c>
    </row>
    <row r="36" spans="1:8" ht="13.5" customHeight="1">
      <c r="A36" s="78">
        <v>71</v>
      </c>
      <c r="B36" s="78"/>
      <c r="C36" s="42" t="s">
        <v>75</v>
      </c>
      <c r="D36" s="134">
        <f aca="true" t="shared" si="3" ref="D36:F37">SUM(D37)</f>
        <v>13597.45</v>
      </c>
      <c r="E36" s="136">
        <f t="shared" si="3"/>
        <v>39800</v>
      </c>
      <c r="F36" s="134">
        <f t="shared" si="3"/>
        <v>20741.81</v>
      </c>
      <c r="G36" s="134">
        <f t="shared" si="2"/>
        <v>152.54191043173537</v>
      </c>
      <c r="H36" s="134">
        <f>F36/E36*100</f>
        <v>52.11510050251257</v>
      </c>
    </row>
    <row r="37" spans="1:8" ht="13.5" customHeight="1">
      <c r="A37" s="78">
        <v>711</v>
      </c>
      <c r="B37" s="78"/>
      <c r="C37" s="42" t="s">
        <v>76</v>
      </c>
      <c r="D37" s="134">
        <f t="shared" si="3"/>
        <v>13597.45</v>
      </c>
      <c r="E37" s="136">
        <v>39800</v>
      </c>
      <c r="F37" s="134">
        <f t="shared" si="3"/>
        <v>20741.81</v>
      </c>
      <c r="G37" s="134">
        <f t="shared" si="2"/>
        <v>152.54191043173537</v>
      </c>
      <c r="H37" s="134">
        <f>F37/E37*100</f>
        <v>52.11510050251257</v>
      </c>
    </row>
    <row r="38" spans="1:8" ht="13.5" customHeight="1">
      <c r="A38" s="79"/>
      <c r="B38" s="79">
        <v>7111</v>
      </c>
      <c r="C38" s="43" t="s">
        <v>77</v>
      </c>
      <c r="D38" s="137">
        <v>13597.45</v>
      </c>
      <c r="E38" s="136"/>
      <c r="F38" s="137">
        <v>20741.81</v>
      </c>
      <c r="G38" s="134">
        <f t="shared" si="2"/>
        <v>152.54191043173537</v>
      </c>
      <c r="H38" s="134"/>
    </row>
    <row r="39" spans="1:8" ht="13.5" customHeight="1">
      <c r="A39" s="78">
        <v>72</v>
      </c>
      <c r="B39" s="78"/>
      <c r="C39" s="42" t="s">
        <v>33</v>
      </c>
      <c r="D39" s="134">
        <f>SUM(D40+D43)</f>
        <v>11654.14</v>
      </c>
      <c r="E39" s="136">
        <f>SUM(E40+E43)</f>
        <v>39800</v>
      </c>
      <c r="F39" s="134">
        <f>SUM(F40+F43)</f>
        <v>5516.9</v>
      </c>
      <c r="G39" s="134">
        <f t="shared" si="2"/>
        <v>47.33854235490564</v>
      </c>
      <c r="H39" s="134">
        <f>F39/E39*100</f>
        <v>13.861557788944722</v>
      </c>
    </row>
    <row r="40" spans="1:8" s="16" customFormat="1" ht="13.5" customHeight="1">
      <c r="A40" s="78">
        <v>721</v>
      </c>
      <c r="B40" s="78"/>
      <c r="C40" s="42" t="s">
        <v>31</v>
      </c>
      <c r="D40" s="134">
        <f>SUM(D41:D42)</f>
        <v>11654.14</v>
      </c>
      <c r="E40" s="136">
        <v>39700</v>
      </c>
      <c r="F40" s="134">
        <f>SUM(F41:F42)</f>
        <v>5516.78</v>
      </c>
      <c r="G40" s="134">
        <f t="shared" si="2"/>
        <v>47.337512677898154</v>
      </c>
      <c r="H40" s="134">
        <f>F40/E40*100</f>
        <v>13.89617128463476</v>
      </c>
    </row>
    <row r="41" spans="1:8" s="25" customFormat="1" ht="12.75">
      <c r="A41" s="47"/>
      <c r="B41" s="47">
        <v>7211</v>
      </c>
      <c r="C41" s="138" t="s">
        <v>95</v>
      </c>
      <c r="D41" s="212">
        <v>11654.14</v>
      </c>
      <c r="E41" s="227"/>
      <c r="F41" s="212">
        <v>5516.78</v>
      </c>
      <c r="G41" s="134">
        <f t="shared" si="2"/>
        <v>47.337512677898154</v>
      </c>
      <c r="H41" s="134"/>
    </row>
    <row r="42" spans="1:8" ht="13.5" customHeight="1" hidden="1">
      <c r="A42" s="61"/>
      <c r="B42" s="79">
        <v>7212</v>
      </c>
      <c r="C42" s="43" t="s">
        <v>32</v>
      </c>
      <c r="D42" s="137">
        <v>0</v>
      </c>
      <c r="E42" s="89"/>
      <c r="F42" s="137">
        <v>0</v>
      </c>
      <c r="G42" s="134" t="s">
        <v>144</v>
      </c>
      <c r="H42" s="134"/>
    </row>
    <row r="43" spans="1:8" ht="12.75">
      <c r="A43" s="48">
        <v>722</v>
      </c>
      <c r="B43" s="61"/>
      <c r="C43" s="53" t="s">
        <v>169</v>
      </c>
      <c r="D43" s="213">
        <f>E46</f>
        <v>0</v>
      </c>
      <c r="E43" s="141">
        <v>100</v>
      </c>
      <c r="F43" s="145">
        <f>SUM(F44:F45)</f>
        <v>0.12</v>
      </c>
      <c r="G43" s="134" t="s">
        <v>144</v>
      </c>
      <c r="H43" s="134">
        <f>F43/E43*100</f>
        <v>0.12</v>
      </c>
    </row>
    <row r="44" spans="1:8" ht="12.75" hidden="1">
      <c r="A44" s="61"/>
      <c r="B44" s="61">
        <v>7221</v>
      </c>
      <c r="C44" s="55" t="s">
        <v>14</v>
      </c>
      <c r="D44" s="214">
        <v>0</v>
      </c>
      <c r="E44" s="142"/>
      <c r="F44" s="137">
        <v>0</v>
      </c>
      <c r="G44" s="134" t="e">
        <f t="shared" si="2"/>
        <v>#DIV/0!</v>
      </c>
      <c r="H44" s="134"/>
    </row>
    <row r="45" spans="1:8" ht="12.75">
      <c r="A45" s="61"/>
      <c r="B45" s="61">
        <v>7222</v>
      </c>
      <c r="C45" s="55" t="s">
        <v>155</v>
      </c>
      <c r="D45" s="214">
        <v>0</v>
      </c>
      <c r="E45" s="142"/>
      <c r="F45" s="137">
        <v>0.12</v>
      </c>
      <c r="G45" s="134" t="s">
        <v>144</v>
      </c>
      <c r="H45" s="134"/>
    </row>
    <row r="46" spans="1:8" ht="12.75">
      <c r="A46" s="61"/>
      <c r="B46" s="61"/>
      <c r="C46" s="55"/>
      <c r="D46" s="55"/>
      <c r="E46" s="142"/>
      <c r="F46" s="142"/>
      <c r="G46" s="142"/>
      <c r="H46" s="43"/>
    </row>
    <row r="47" spans="1:2" ht="12.75">
      <c r="A47" s="69"/>
      <c r="B47" s="69"/>
    </row>
    <row r="48" spans="1:2" ht="12.75">
      <c r="A48" s="69"/>
      <c r="B48" s="69"/>
    </row>
    <row r="49" spans="1:2" ht="12.75">
      <c r="A49" s="69"/>
      <c r="B49" s="69"/>
    </row>
    <row r="50" spans="1:2" ht="12.75">
      <c r="A50" s="69"/>
      <c r="B50" s="69"/>
    </row>
    <row r="51" spans="1:2" ht="12.75">
      <c r="A51" s="69"/>
      <c r="B51" s="69"/>
    </row>
    <row r="52" spans="1:2" ht="12.75">
      <c r="A52" s="69"/>
      <c r="B52" s="69"/>
    </row>
    <row r="53" spans="1:2" ht="12.75">
      <c r="A53" s="69"/>
      <c r="B53" s="69"/>
    </row>
    <row r="54" spans="1:2" ht="12.75">
      <c r="A54" s="69"/>
      <c r="B54" s="69"/>
    </row>
    <row r="55" spans="1:2" ht="12.75">
      <c r="A55" s="69"/>
      <c r="B55" s="69"/>
    </row>
    <row r="56" spans="1:2" ht="12.75">
      <c r="A56" s="69"/>
      <c r="B56" s="69"/>
    </row>
    <row r="57" spans="1:2" ht="12.75">
      <c r="A57" s="69"/>
      <c r="B57" s="69"/>
    </row>
    <row r="58" spans="1:2" ht="12.75">
      <c r="A58" s="69"/>
      <c r="B58" s="69"/>
    </row>
    <row r="59" spans="1:2" ht="12.75">
      <c r="A59" s="69"/>
      <c r="B59" s="69"/>
    </row>
    <row r="60" spans="1:2" ht="12.75">
      <c r="A60" s="69"/>
      <c r="B60" s="69"/>
    </row>
    <row r="61" spans="1:4" ht="12.75">
      <c r="A61" s="30"/>
      <c r="B61" s="30"/>
      <c r="C61" s="27"/>
      <c r="D61" s="27"/>
    </row>
    <row r="62" spans="1:4" ht="12.75">
      <c r="A62" s="45"/>
      <c r="B62" s="70"/>
      <c r="C62" s="27"/>
      <c r="D62" s="27"/>
    </row>
    <row r="63" spans="1:4" ht="12.75">
      <c r="A63" s="45"/>
      <c r="B63" s="70"/>
      <c r="C63" s="26"/>
      <c r="D63" s="26"/>
    </row>
    <row r="64" spans="1:4" ht="12.75">
      <c r="A64" s="45"/>
      <c r="B64" s="70"/>
      <c r="C64" s="26"/>
      <c r="D64" s="26"/>
    </row>
    <row r="65" spans="1:4" ht="12.75">
      <c r="A65" s="45"/>
      <c r="B65" s="51"/>
      <c r="C65" s="31"/>
      <c r="D65" s="31"/>
    </row>
    <row r="66" spans="1:4" ht="12.75">
      <c r="A66" s="45"/>
      <c r="B66" s="51"/>
      <c r="C66" s="27"/>
      <c r="D66" s="27"/>
    </row>
    <row r="67" spans="1:4" ht="12.75">
      <c r="A67" s="45"/>
      <c r="B67" s="51"/>
      <c r="C67" s="28"/>
      <c r="D67" s="28"/>
    </row>
    <row r="68" spans="2:4" ht="12.75">
      <c r="B68" s="71"/>
      <c r="C68" s="32"/>
      <c r="D68" s="32"/>
    </row>
    <row r="69" spans="2:4" ht="12.75">
      <c r="B69" s="71"/>
      <c r="C69" s="32"/>
      <c r="D69" s="32"/>
    </row>
    <row r="70" spans="2:4" ht="12.75">
      <c r="B70" s="51"/>
      <c r="C70" s="28"/>
      <c r="D70" s="28"/>
    </row>
    <row r="71" spans="2:4" ht="12.75">
      <c r="B71" s="71"/>
      <c r="C71" s="32"/>
      <c r="D71" s="32"/>
    </row>
    <row r="72" spans="2:4" ht="12.75">
      <c r="B72" s="71"/>
      <c r="C72" s="27"/>
      <c r="D72" s="27"/>
    </row>
    <row r="73" spans="2:4" ht="12.75">
      <c r="B73" s="71"/>
      <c r="C73" s="28"/>
      <c r="D73" s="28"/>
    </row>
    <row r="74" spans="2:4" ht="12.75">
      <c r="B74" s="71"/>
      <c r="C74" s="32"/>
      <c r="D74" s="32"/>
    </row>
    <row r="75" spans="2:4" ht="12.75">
      <c r="B75" s="71"/>
      <c r="C75" s="32"/>
      <c r="D75" s="32"/>
    </row>
    <row r="76" spans="2:4" ht="12.75">
      <c r="B76" s="71"/>
      <c r="C76" s="28"/>
      <c r="D76" s="28"/>
    </row>
    <row r="77" spans="2:4" ht="12.75">
      <c r="B77" s="71"/>
      <c r="C77" s="32"/>
      <c r="D77" s="32"/>
    </row>
    <row r="78" spans="2:4" ht="12.75">
      <c r="B78" s="71"/>
      <c r="C78" s="32"/>
      <c r="D78" s="32"/>
    </row>
    <row r="79" spans="2:4" ht="12.75">
      <c r="B79" s="71"/>
      <c r="C79" s="28"/>
      <c r="D79" s="28"/>
    </row>
    <row r="80" spans="2:4" ht="12.75">
      <c r="B80" s="71"/>
      <c r="C80" s="32"/>
      <c r="D80" s="32"/>
    </row>
    <row r="81" spans="2:4" ht="12.75">
      <c r="B81" s="71"/>
      <c r="C81" s="32"/>
      <c r="D81" s="32"/>
    </row>
    <row r="82" spans="2:4" ht="12.75">
      <c r="B82" s="71"/>
      <c r="C82" s="32"/>
      <c r="D82" s="32"/>
    </row>
    <row r="83" spans="2:4" ht="12.75">
      <c r="B83" s="71"/>
      <c r="C83" s="26"/>
      <c r="D83" s="26"/>
    </row>
    <row r="84" spans="2:4" ht="12.75">
      <c r="B84" s="71"/>
      <c r="C84" s="27"/>
      <c r="D84" s="27"/>
    </row>
    <row r="85" spans="2:4" ht="12.75">
      <c r="B85" s="51"/>
      <c r="C85" s="28"/>
      <c r="D85" s="28"/>
    </row>
    <row r="86" spans="2:4" ht="12.75">
      <c r="B86" s="71"/>
      <c r="C86" s="32"/>
      <c r="D86" s="32"/>
    </row>
    <row r="87" spans="2:4" ht="12.75">
      <c r="B87" s="71"/>
      <c r="C87" s="26"/>
      <c r="D87" s="26"/>
    </row>
    <row r="88" spans="2:4" ht="12.75">
      <c r="B88" s="71"/>
      <c r="C88" s="26"/>
      <c r="D88" s="26"/>
    </row>
    <row r="89" spans="2:4" ht="12.75">
      <c r="B89" s="50"/>
      <c r="C89" s="28"/>
      <c r="D89" s="28"/>
    </row>
    <row r="90" spans="2:4" ht="12.75">
      <c r="B90" s="72"/>
      <c r="C90" s="33"/>
      <c r="D90" s="33"/>
    </row>
    <row r="91" spans="2:4" ht="12.75">
      <c r="B91" s="51"/>
      <c r="C91" s="31"/>
      <c r="D91" s="31"/>
    </row>
    <row r="92" spans="2:4" ht="12.75">
      <c r="B92" s="71"/>
      <c r="C92" s="32"/>
      <c r="D92" s="32"/>
    </row>
    <row r="93" spans="2:4" ht="12.75">
      <c r="B93" s="71"/>
      <c r="C93" s="27"/>
      <c r="D93" s="27"/>
    </row>
    <row r="94" spans="2:4" ht="12.75">
      <c r="B94" s="71"/>
      <c r="C94" s="28"/>
      <c r="D94" s="28"/>
    </row>
    <row r="95" spans="2:4" ht="12.75">
      <c r="B95" s="71"/>
      <c r="C95" s="32"/>
      <c r="D95" s="32"/>
    </row>
    <row r="96" spans="2:4" ht="12.75">
      <c r="B96" s="71"/>
      <c r="C96" s="31"/>
      <c r="D96" s="31"/>
    </row>
    <row r="97" spans="2:4" ht="12.75">
      <c r="B97" s="71"/>
      <c r="C97" s="32"/>
      <c r="D97" s="32"/>
    </row>
    <row r="98" spans="2:4" ht="12.75">
      <c r="B98" s="71"/>
      <c r="C98" s="28"/>
      <c r="D98" s="28"/>
    </row>
    <row r="99" spans="2:4" ht="12.75">
      <c r="B99" s="72"/>
      <c r="C99" s="33"/>
      <c r="D99" s="33"/>
    </row>
    <row r="100" spans="2:4" ht="12.75">
      <c r="B100" s="72"/>
      <c r="C100" s="27"/>
      <c r="D100" s="27"/>
    </row>
    <row r="101" spans="2:4" ht="12.75">
      <c r="B101" s="72"/>
      <c r="C101" s="34"/>
      <c r="D101" s="34"/>
    </row>
    <row r="102" spans="2:4" ht="12.75">
      <c r="B102" s="51"/>
      <c r="C102" s="28"/>
      <c r="D102" s="28"/>
    </row>
    <row r="103" spans="2:4" ht="12.75">
      <c r="B103" s="71"/>
      <c r="C103" s="32"/>
      <c r="D103" s="32"/>
    </row>
    <row r="104" spans="2:4" ht="12.75">
      <c r="B104" s="71"/>
      <c r="C104" s="26"/>
      <c r="D104" s="26"/>
    </row>
    <row r="105" spans="2:4" ht="12.75">
      <c r="B105" s="71"/>
      <c r="C105" s="27"/>
      <c r="D105" s="27"/>
    </row>
    <row r="106" spans="2:4" ht="12.75">
      <c r="B106" s="51"/>
      <c r="C106" s="28"/>
      <c r="D106" s="28"/>
    </row>
    <row r="107" spans="2:4" ht="12.75">
      <c r="B107" s="72"/>
      <c r="C107" s="32"/>
      <c r="D107" s="32"/>
    </row>
    <row r="108" spans="2:4" ht="12.75">
      <c r="B108" s="72"/>
      <c r="C108" s="27"/>
      <c r="D108" s="27"/>
    </row>
    <row r="109" spans="2:4" ht="12.75">
      <c r="B109" s="51"/>
      <c r="C109" s="28"/>
      <c r="D109" s="28"/>
    </row>
    <row r="110" spans="2:4" ht="12.75">
      <c r="B110" s="71"/>
      <c r="C110" s="32"/>
      <c r="D110" s="32"/>
    </row>
    <row r="111" spans="2:4" ht="12.75">
      <c r="B111" s="51"/>
      <c r="C111" s="28"/>
      <c r="D111" s="28"/>
    </row>
    <row r="112" spans="2:4" ht="12.75">
      <c r="B112" s="71"/>
      <c r="C112" s="32"/>
      <c r="D112" s="32"/>
    </row>
    <row r="113" spans="2:4" ht="12.75">
      <c r="B113" s="71"/>
      <c r="C113" s="32"/>
      <c r="D113" s="32"/>
    </row>
    <row r="114" spans="1:4" ht="12.75">
      <c r="A114" s="45"/>
      <c r="B114" s="70"/>
      <c r="C114" s="27"/>
      <c r="D114" s="27"/>
    </row>
    <row r="115" spans="2:4" ht="13.5">
      <c r="B115" s="73"/>
      <c r="C115" s="27"/>
      <c r="D115" s="27"/>
    </row>
    <row r="116" spans="2:4" ht="13.5">
      <c r="B116" s="73"/>
      <c r="C116" s="26"/>
      <c r="D116" s="26"/>
    </row>
    <row r="117" spans="2:4" ht="12.75">
      <c r="B117" s="51"/>
      <c r="C117" s="31"/>
      <c r="D117" s="31"/>
    </row>
    <row r="118" spans="2:4" ht="12.75">
      <c r="B118" s="71"/>
      <c r="C118" s="32"/>
      <c r="D118" s="32"/>
    </row>
    <row r="119" spans="2:4" ht="12.75">
      <c r="B119" s="71"/>
      <c r="C119" s="27"/>
      <c r="D119" s="27"/>
    </row>
    <row r="120" spans="2:4" ht="12.75">
      <c r="B120" s="71"/>
      <c r="C120" s="26"/>
      <c r="D120" s="26"/>
    </row>
    <row r="121" spans="2:4" ht="12.75">
      <c r="B121" s="51"/>
      <c r="C121" s="28"/>
      <c r="D121" s="28"/>
    </row>
    <row r="122" spans="2:4" ht="12.75">
      <c r="B122" s="71"/>
      <c r="C122" s="32"/>
      <c r="D122" s="32"/>
    </row>
    <row r="123" spans="2:4" ht="12.75">
      <c r="B123" s="71"/>
      <c r="C123" s="32"/>
      <c r="D123" s="32"/>
    </row>
    <row r="124" spans="2:4" ht="12.75">
      <c r="B124" s="74"/>
      <c r="C124" s="35"/>
      <c r="D124" s="35"/>
    </row>
    <row r="125" spans="2:4" ht="12.75">
      <c r="B125" s="71"/>
      <c r="C125" s="32"/>
      <c r="D125" s="32"/>
    </row>
    <row r="126" spans="2:4" ht="12.75">
      <c r="B126" s="71"/>
      <c r="C126" s="32"/>
      <c r="D126" s="32"/>
    </row>
    <row r="127" spans="2:4" ht="12.75">
      <c r="B127" s="71"/>
      <c r="C127" s="32"/>
      <c r="D127" s="32"/>
    </row>
    <row r="128" spans="2:4" ht="12.75">
      <c r="B128" s="51"/>
      <c r="C128" s="28"/>
      <c r="D128" s="28"/>
    </row>
    <row r="129" spans="2:4" ht="12.75">
      <c r="B129" s="71"/>
      <c r="C129" s="32"/>
      <c r="D129" s="32"/>
    </row>
    <row r="130" spans="2:4" ht="12.75">
      <c r="B130" s="51"/>
      <c r="C130" s="28"/>
      <c r="D130" s="28"/>
    </row>
    <row r="131" spans="2:4" ht="12.75">
      <c r="B131" s="71"/>
      <c r="C131" s="32"/>
      <c r="D131" s="32"/>
    </row>
    <row r="132" spans="2:4" ht="12.75">
      <c r="B132" s="71"/>
      <c r="C132" s="32"/>
      <c r="D132" s="32"/>
    </row>
    <row r="133" spans="2:4" ht="12.75">
      <c r="B133" s="71"/>
      <c r="C133" s="32"/>
      <c r="D133" s="32"/>
    </row>
    <row r="134" spans="2:4" ht="12.75">
      <c r="B134" s="71"/>
      <c r="C134" s="32"/>
      <c r="D134" s="32"/>
    </row>
    <row r="135" spans="1:4" ht="12.75">
      <c r="A135" s="27"/>
      <c r="B135" s="27"/>
      <c r="C135" s="36"/>
      <c r="D135" s="36"/>
    </row>
    <row r="136" spans="2:4" ht="12.75">
      <c r="B136" s="71"/>
      <c r="C136" s="26"/>
      <c r="D136" s="26"/>
    </row>
    <row r="137" spans="2:4" ht="12.75">
      <c r="B137" s="75"/>
      <c r="C137" s="19"/>
      <c r="D137" s="19"/>
    </row>
    <row r="138" spans="2:4" ht="12.75">
      <c r="B138" s="71"/>
      <c r="C138" s="32"/>
      <c r="D138" s="32"/>
    </row>
    <row r="139" spans="2:4" ht="12.75">
      <c r="B139" s="74"/>
      <c r="C139" s="35"/>
      <c r="D139" s="35"/>
    </row>
    <row r="140" spans="2:4" ht="12.75">
      <c r="B140" s="74"/>
      <c r="C140" s="35"/>
      <c r="D140" s="35"/>
    </row>
    <row r="141" spans="2:4" ht="12.75">
      <c r="B141" s="71"/>
      <c r="C141" s="32"/>
      <c r="D141" s="32"/>
    </row>
    <row r="142" spans="2:4" ht="12.75">
      <c r="B142" s="51"/>
      <c r="C142" s="28"/>
      <c r="D142" s="28"/>
    </row>
    <row r="143" spans="2:4" ht="12.75">
      <c r="B143" s="71"/>
      <c r="C143" s="32"/>
      <c r="D143" s="32"/>
    </row>
    <row r="144" spans="2:4" ht="12.75">
      <c r="B144" s="71"/>
      <c r="C144" s="32"/>
      <c r="D144" s="32"/>
    </row>
    <row r="145" spans="2:4" ht="12.75">
      <c r="B145" s="51"/>
      <c r="C145" s="28"/>
      <c r="D145" s="28"/>
    </row>
    <row r="146" spans="2:4" ht="12.75">
      <c r="B146" s="71"/>
      <c r="C146" s="32"/>
      <c r="D146" s="32"/>
    </row>
    <row r="147" spans="2:4" ht="12.75">
      <c r="B147" s="74"/>
      <c r="C147" s="35"/>
      <c r="D147" s="35"/>
    </row>
    <row r="148" spans="2:4" ht="12.75">
      <c r="B148" s="51"/>
      <c r="C148" s="19"/>
      <c r="D148" s="19"/>
    </row>
    <row r="149" spans="2:4" ht="12.75">
      <c r="B149" s="72"/>
      <c r="C149" s="35"/>
      <c r="D149" s="35"/>
    </row>
    <row r="150" spans="2:4" ht="12.75">
      <c r="B150" s="51"/>
      <c r="C150" s="28"/>
      <c r="D150" s="28"/>
    </row>
    <row r="151" spans="2:4" ht="12.75">
      <c r="B151" s="71"/>
      <c r="C151" s="32"/>
      <c r="D151" s="32"/>
    </row>
    <row r="152" spans="2:4" ht="12.75">
      <c r="B152" s="71"/>
      <c r="C152" s="26"/>
      <c r="D152" s="26"/>
    </row>
    <row r="153" spans="2:4" ht="12.75">
      <c r="B153" s="72"/>
      <c r="C153" s="28"/>
      <c r="D153" s="28"/>
    </row>
    <row r="154" spans="2:4" ht="12.75">
      <c r="B154" s="72"/>
      <c r="C154" s="35"/>
      <c r="D154" s="35"/>
    </row>
    <row r="155" spans="2:4" ht="12.75">
      <c r="B155" s="72"/>
      <c r="C155" s="37"/>
      <c r="D155" s="37"/>
    </row>
    <row r="156" spans="2:4" ht="12.75">
      <c r="B156" s="51"/>
      <c r="C156" s="31"/>
      <c r="D156" s="31"/>
    </row>
    <row r="157" spans="2:4" ht="12.75">
      <c r="B157" s="71"/>
      <c r="C157" s="32"/>
      <c r="D157" s="32"/>
    </row>
    <row r="158" spans="2:4" ht="12.75">
      <c r="B158" s="75"/>
      <c r="C158" s="38"/>
      <c r="D158" s="38"/>
    </row>
    <row r="159" spans="2:4" ht="12.75">
      <c r="B159" s="74"/>
      <c r="C159" s="35"/>
      <c r="D159" s="35"/>
    </row>
    <row r="160" spans="2:4" ht="12.75">
      <c r="B160" s="74"/>
      <c r="C160" s="37"/>
      <c r="D160" s="37"/>
    </row>
    <row r="161" spans="2:4" ht="12.75">
      <c r="B161" s="74"/>
      <c r="C161" s="37"/>
      <c r="D161" s="37"/>
    </row>
    <row r="162" spans="2:4" ht="12.75">
      <c r="B162" s="75"/>
      <c r="C162" s="19"/>
      <c r="D162" s="19"/>
    </row>
    <row r="163" spans="2:4" ht="12.75">
      <c r="B163" s="74"/>
      <c r="C163" s="35"/>
      <c r="D163" s="35"/>
    </row>
    <row r="164" spans="2:4" ht="12.75">
      <c r="B164" s="74"/>
      <c r="C164" s="39"/>
      <c r="D164" s="39"/>
    </row>
    <row r="165" spans="2:4" ht="12.75">
      <c r="B165" s="74"/>
      <c r="C165" s="26"/>
      <c r="D165" s="26"/>
    </row>
    <row r="166" spans="2:4" ht="12.75">
      <c r="B166" s="51"/>
      <c r="C166" s="31"/>
      <c r="D166" s="31"/>
    </row>
    <row r="167" spans="2:4" ht="12.75">
      <c r="B167" s="71"/>
      <c r="C167" s="32"/>
      <c r="D167" s="32"/>
    </row>
    <row r="168" spans="2:4" ht="12.75">
      <c r="B168" s="71"/>
      <c r="C168" s="37"/>
      <c r="D168" s="37"/>
    </row>
    <row r="169" spans="2:4" ht="12.75">
      <c r="B169" s="75"/>
      <c r="C169" s="19"/>
      <c r="D169" s="19"/>
    </row>
    <row r="170" spans="2:4" ht="12.75">
      <c r="B170" s="74"/>
      <c r="C170" s="35"/>
      <c r="D170" s="35"/>
    </row>
    <row r="171" spans="2:4" ht="12.75">
      <c r="B171" s="71"/>
      <c r="C171" s="32"/>
      <c r="D171" s="32"/>
    </row>
    <row r="172" spans="1:4" ht="12.75">
      <c r="A172" s="30"/>
      <c r="B172" s="69"/>
      <c r="C172" s="27"/>
      <c r="D172" s="27"/>
    </row>
    <row r="173" spans="1:4" ht="12.75">
      <c r="A173" s="45"/>
      <c r="B173" s="70"/>
      <c r="C173" s="27"/>
      <c r="D173" s="27"/>
    </row>
    <row r="174" spans="1:4" ht="12.75">
      <c r="A174" s="45"/>
      <c r="B174" s="70"/>
      <c r="C174" s="26"/>
      <c r="D174" s="26"/>
    </row>
    <row r="175" spans="2:4" ht="12.75">
      <c r="B175" s="71"/>
      <c r="C175" s="27"/>
      <c r="D175" s="27"/>
    </row>
    <row r="176" spans="2:4" ht="12.75">
      <c r="B176" s="50"/>
      <c r="C176" s="28"/>
      <c r="D176" s="28"/>
    </row>
    <row r="177" spans="2:4" ht="12.75">
      <c r="B177" s="71"/>
      <c r="C177" s="26"/>
      <c r="D177" s="26"/>
    </row>
    <row r="178" spans="2:4" ht="12.75">
      <c r="B178" s="71"/>
      <c r="C178" s="26"/>
      <c r="D178" s="26"/>
    </row>
    <row r="179" spans="2:4" ht="12.75">
      <c r="B179" s="51"/>
      <c r="C179" s="31"/>
      <c r="D179" s="31"/>
    </row>
    <row r="180" spans="2:4" ht="12.75">
      <c r="B180" s="71"/>
      <c r="C180" s="27"/>
      <c r="D180" s="27"/>
    </row>
    <row r="181" spans="2:4" ht="12.75">
      <c r="B181" s="71"/>
      <c r="C181" s="31"/>
      <c r="D181" s="31"/>
    </row>
    <row r="182" spans="2:4" ht="12.75">
      <c r="B182" s="72"/>
      <c r="C182" s="27"/>
      <c r="D182" s="27"/>
    </row>
    <row r="183" spans="2:4" ht="12.75">
      <c r="B183" s="72"/>
      <c r="C183" s="34"/>
      <c r="D183" s="34"/>
    </row>
    <row r="184" spans="2:4" ht="12.75">
      <c r="B184" s="51"/>
      <c r="C184" s="28"/>
      <c r="D184" s="28"/>
    </row>
    <row r="185" spans="1:4" ht="12.75">
      <c r="A185" s="45"/>
      <c r="B185" s="70"/>
      <c r="C185" s="27"/>
      <c r="D185" s="27"/>
    </row>
    <row r="186" spans="2:4" ht="12.75">
      <c r="B186" s="71"/>
      <c r="C186" s="27"/>
      <c r="D186" s="27"/>
    </row>
    <row r="187" spans="2:4" ht="12.75">
      <c r="B187" s="71"/>
      <c r="C187" s="26"/>
      <c r="D187" s="26"/>
    </row>
    <row r="188" spans="2:4" ht="12.75">
      <c r="B188" s="51"/>
      <c r="C188" s="28"/>
      <c r="D188" s="28"/>
    </row>
    <row r="189" spans="2:4" ht="12.75">
      <c r="B189" s="71"/>
      <c r="C189" s="26"/>
      <c r="D189" s="26"/>
    </row>
    <row r="190" spans="2:4" ht="12.75">
      <c r="B190" s="75"/>
      <c r="C190" s="19"/>
      <c r="D190" s="19"/>
    </row>
    <row r="191" spans="2:4" ht="12.75">
      <c r="B191" s="72"/>
      <c r="C191" s="37"/>
      <c r="D191" s="37"/>
    </row>
    <row r="192" spans="2:4" ht="12.75">
      <c r="B192" s="51"/>
      <c r="C192" s="31"/>
      <c r="D192" s="31"/>
    </row>
    <row r="193" spans="2:4" ht="12.75">
      <c r="B193" s="75"/>
      <c r="C193" s="20"/>
      <c r="D193" s="20"/>
    </row>
    <row r="194" spans="2:4" ht="12.75">
      <c r="B194" s="74"/>
      <c r="C194" s="39"/>
      <c r="D194" s="39"/>
    </row>
    <row r="195" spans="2:4" ht="12.75">
      <c r="B195" s="74"/>
      <c r="C195" s="26"/>
      <c r="D195" s="26"/>
    </row>
    <row r="196" spans="2:4" ht="12.75">
      <c r="B196" s="51"/>
      <c r="C196" s="31"/>
      <c r="D196" s="31"/>
    </row>
    <row r="197" spans="2:4" ht="12.75">
      <c r="B197" s="51"/>
      <c r="C197" s="31"/>
      <c r="D197" s="31"/>
    </row>
    <row r="198" spans="2:4" ht="12.75">
      <c r="B198" s="71"/>
      <c r="C198" s="32"/>
      <c r="D198" s="32"/>
    </row>
    <row r="199" spans="1:3" ht="12.75">
      <c r="A199" s="243"/>
      <c r="B199" s="244"/>
      <c r="C199" s="244"/>
    </row>
    <row r="200" spans="1:4" ht="12.75">
      <c r="A200" s="40"/>
      <c r="B200" s="40"/>
      <c r="C200" s="41"/>
      <c r="D200" s="36"/>
    </row>
    <row r="202" spans="1:4" ht="12.75">
      <c r="A202" s="45"/>
      <c r="B202" s="45"/>
      <c r="C202" s="14"/>
      <c r="D202" s="14"/>
    </row>
    <row r="203" spans="1:4" ht="12.75">
      <c r="A203" s="45"/>
      <c r="B203" s="45"/>
      <c r="C203" s="14"/>
      <c r="D203" s="14"/>
    </row>
    <row r="204" spans="1:4" ht="12.75">
      <c r="A204" s="45"/>
      <c r="B204" s="45"/>
      <c r="C204" s="14"/>
      <c r="D204" s="14"/>
    </row>
    <row r="205" spans="1:4" ht="12.75">
      <c r="A205" s="45"/>
      <c r="B205" s="45"/>
      <c r="C205" s="14"/>
      <c r="D205" s="14"/>
    </row>
    <row r="206" spans="1:4" ht="12.75">
      <c r="A206" s="45"/>
      <c r="B206" s="45"/>
      <c r="C206" s="14"/>
      <c r="D206" s="14"/>
    </row>
    <row r="207" ht="12.75">
      <c r="A207" s="45"/>
    </row>
    <row r="208" spans="1:4" ht="12.75">
      <c r="A208" s="45"/>
      <c r="B208" s="45"/>
      <c r="C208" s="14"/>
      <c r="D208" s="14"/>
    </row>
    <row r="209" spans="1:4" ht="12.75">
      <c r="A209" s="45"/>
      <c r="B209" s="45"/>
      <c r="C209" s="21"/>
      <c r="D209" s="21"/>
    </row>
    <row r="210" spans="1:4" ht="12.75">
      <c r="A210" s="45"/>
      <c r="B210" s="45"/>
      <c r="C210" s="14"/>
      <c r="D210" s="14"/>
    </row>
    <row r="211" spans="1:4" ht="12.75">
      <c r="A211" s="45"/>
      <c r="B211" s="45"/>
      <c r="C211" s="27"/>
      <c r="D211" s="27"/>
    </row>
    <row r="212" spans="2:4" ht="12.75">
      <c r="B212" s="51"/>
      <c r="C212" s="28"/>
      <c r="D212" s="28"/>
    </row>
  </sheetData>
  <sheetProtection/>
  <mergeCells count="5">
    <mergeCell ref="A199:C199"/>
    <mergeCell ref="A2:H2"/>
    <mergeCell ref="A1:H1"/>
    <mergeCell ref="A3:C3"/>
    <mergeCell ref="A4:C4"/>
  </mergeCells>
  <printOptions horizontalCentered="1"/>
  <pageMargins left="0.1968503937007874" right="0.1968503937007874" top="0.6299212598425197" bottom="0.6299212598425197" header="0.5118110236220472" footer="0.5118110236220472"/>
  <pageSetup horizontalDpi="300" verticalDpi="300" orientation="portrait" paperSize="9" scale="86" r:id="rId1"/>
  <rowBreaks count="2" manualBreakCount="2">
    <brk id="133" max="9" man="1"/>
    <brk id="197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75"/>
  <sheetViews>
    <sheetView zoomScalePageLayoutView="0" workbookViewId="0" topLeftCell="A1">
      <pane ySplit="2" topLeftCell="A3" activePane="bottomLeft" state="frozen"/>
      <selection pane="topLeft" activeCell="I11" sqref="I11"/>
      <selection pane="bottomLeft" activeCell="E32" sqref="E32"/>
    </sheetView>
  </sheetViews>
  <sheetFormatPr defaultColWidth="11.421875" defaultRowHeight="14.25" customHeight="1"/>
  <cols>
    <col min="1" max="2" width="5.28125" style="49" customWidth="1"/>
    <col min="3" max="3" width="45.7109375" style="4" customWidth="1"/>
    <col min="4" max="4" width="13.00390625" style="4" customWidth="1"/>
    <col min="5" max="5" width="12.7109375" style="15" customWidth="1"/>
    <col min="6" max="6" width="12.57421875" style="15" customWidth="1"/>
    <col min="7" max="7" width="8.421875" style="15" customWidth="1"/>
    <col min="8" max="8" width="8.140625" style="18" customWidth="1"/>
    <col min="9" max="9" width="8.421875" style="7" customWidth="1"/>
    <col min="10" max="10" width="11.421875" style="17" customWidth="1"/>
    <col min="11" max="16384" width="11.421875" style="7" customWidth="1"/>
  </cols>
  <sheetData>
    <row r="1" spans="1:8" ht="28.5" customHeight="1">
      <c r="A1" s="249" t="s">
        <v>71</v>
      </c>
      <c r="B1" s="249"/>
      <c r="C1" s="249"/>
      <c r="D1" s="249"/>
      <c r="E1" s="249"/>
      <c r="F1" s="249"/>
      <c r="G1" s="249"/>
      <c r="H1" s="249"/>
    </row>
    <row r="2" spans="1:10" s="4" customFormat="1" ht="27.75" customHeight="1">
      <c r="A2" s="246" t="s">
        <v>138</v>
      </c>
      <c r="B2" s="246"/>
      <c r="C2" s="246"/>
      <c r="D2" s="87" t="s">
        <v>178</v>
      </c>
      <c r="E2" s="87" t="s">
        <v>186</v>
      </c>
      <c r="F2" s="87" t="s">
        <v>179</v>
      </c>
      <c r="G2" s="100" t="s">
        <v>139</v>
      </c>
      <c r="H2" s="100" t="s">
        <v>139</v>
      </c>
      <c r="I2" s="130"/>
      <c r="J2" s="39"/>
    </row>
    <row r="3" spans="1:10" s="4" customFormat="1" ht="12" customHeight="1">
      <c r="A3" s="250">
        <v>1</v>
      </c>
      <c r="B3" s="251"/>
      <c r="C3" s="251"/>
      <c r="D3" s="65">
        <v>2</v>
      </c>
      <c r="E3" s="65">
        <v>3</v>
      </c>
      <c r="F3" s="65">
        <v>4</v>
      </c>
      <c r="G3" s="66" t="s">
        <v>140</v>
      </c>
      <c r="H3" s="66" t="s">
        <v>141</v>
      </c>
      <c r="I3" s="131"/>
      <c r="J3" s="39"/>
    </row>
    <row r="4" spans="1:8" ht="12.75">
      <c r="A4" s="78">
        <v>3</v>
      </c>
      <c r="B4" s="143"/>
      <c r="C4" s="144" t="s">
        <v>34</v>
      </c>
      <c r="D4" s="145">
        <f>D5+D15+D46+D59+D56</f>
        <v>1351368.67</v>
      </c>
      <c r="E4" s="141">
        <f>E5+E15+E46+E59+E56</f>
        <v>8360875</v>
      </c>
      <c r="F4" s="145">
        <f>F5+F15+F46+F59+F56</f>
        <v>1998936.94</v>
      </c>
      <c r="G4" s="145">
        <f aca="true" t="shared" si="0" ref="G4:G11">F4/D4*100</f>
        <v>147.91943785406835</v>
      </c>
      <c r="H4" s="145">
        <f>F4/E4*100</f>
        <v>23.90822659111636</v>
      </c>
    </row>
    <row r="5" spans="1:8" ht="12.75" customHeight="1">
      <c r="A5" s="78">
        <v>31</v>
      </c>
      <c r="B5" s="143"/>
      <c r="C5" s="143" t="s">
        <v>35</v>
      </c>
      <c r="D5" s="145">
        <f>D6+D10+D12</f>
        <v>947174.7599999999</v>
      </c>
      <c r="E5" s="141">
        <f>E6+E10+E12</f>
        <v>2468700</v>
      </c>
      <c r="F5" s="145">
        <f>F6+F10+F12</f>
        <v>1053384.21</v>
      </c>
      <c r="G5" s="145">
        <f t="shared" si="0"/>
        <v>111.21328972068471</v>
      </c>
      <c r="H5" s="145">
        <f>F5/E5*100</f>
        <v>42.669591687932915</v>
      </c>
    </row>
    <row r="6" spans="1:10" s="16" customFormat="1" ht="13.5" customHeight="1">
      <c r="A6" s="78">
        <v>311</v>
      </c>
      <c r="B6" s="143"/>
      <c r="C6" s="143" t="s">
        <v>79</v>
      </c>
      <c r="D6" s="145">
        <f>SUM(D7:D9)</f>
        <v>794162.3099999999</v>
      </c>
      <c r="E6" s="141">
        <v>2004200</v>
      </c>
      <c r="F6" s="145">
        <f>SUM(F7:F9)</f>
        <v>853445.88</v>
      </c>
      <c r="G6" s="145">
        <f t="shared" si="0"/>
        <v>107.46491860083363</v>
      </c>
      <c r="H6" s="145">
        <f aca="true" t="shared" si="1" ref="H6:H12">F6/E6*100</f>
        <v>42.58286997305658</v>
      </c>
      <c r="J6" s="17"/>
    </row>
    <row r="7" spans="1:8" ht="13.5" customHeight="1">
      <c r="A7" s="79"/>
      <c r="B7" s="125">
        <v>3111</v>
      </c>
      <c r="C7" s="125" t="s">
        <v>36</v>
      </c>
      <c r="D7" s="214">
        <v>779523.45</v>
      </c>
      <c r="E7" s="142"/>
      <c r="F7" s="58">
        <f>SUM('posebni dio'!D12)</f>
        <v>851473</v>
      </c>
      <c r="G7" s="58">
        <f t="shared" si="0"/>
        <v>109.22994042065059</v>
      </c>
      <c r="H7" s="58"/>
    </row>
    <row r="8" spans="1:8" ht="13.5" customHeight="1" hidden="1">
      <c r="A8" s="79"/>
      <c r="B8" s="125">
        <v>3112</v>
      </c>
      <c r="C8" s="125" t="s">
        <v>109</v>
      </c>
      <c r="D8" s="214">
        <v>0</v>
      </c>
      <c r="E8" s="142"/>
      <c r="F8" s="58">
        <f>SUM('posebni dio'!D13)</f>
        <v>0</v>
      </c>
      <c r="G8" s="58" t="e">
        <f t="shared" si="0"/>
        <v>#DIV/0!</v>
      </c>
      <c r="H8" s="58"/>
    </row>
    <row r="9" spans="1:10" s="25" customFormat="1" ht="12.75">
      <c r="A9" s="79"/>
      <c r="B9" s="125">
        <v>3113</v>
      </c>
      <c r="C9" s="125" t="s">
        <v>96</v>
      </c>
      <c r="D9" s="214">
        <v>14638.86</v>
      </c>
      <c r="E9" s="142"/>
      <c r="F9" s="58">
        <f>SUM('posebni dio'!D14)</f>
        <v>1972.88</v>
      </c>
      <c r="G9" s="58">
        <f t="shared" si="0"/>
        <v>13.477005723123249</v>
      </c>
      <c r="H9" s="58"/>
      <c r="J9" s="44"/>
    </row>
    <row r="10" spans="1:10" s="16" customFormat="1" ht="13.5" customHeight="1">
      <c r="A10" s="78">
        <v>312</v>
      </c>
      <c r="B10" s="143"/>
      <c r="C10" s="143" t="s">
        <v>37</v>
      </c>
      <c r="D10" s="145">
        <f>D11</f>
        <v>25154.95</v>
      </c>
      <c r="E10" s="141">
        <v>132700</v>
      </c>
      <c r="F10" s="145">
        <f>F11</f>
        <v>63810.86</v>
      </c>
      <c r="G10" s="145">
        <f t="shared" si="0"/>
        <v>253.6711859892387</v>
      </c>
      <c r="H10" s="145">
        <f t="shared" si="1"/>
        <v>48.08655614167295</v>
      </c>
      <c r="J10" s="17"/>
    </row>
    <row r="11" spans="1:8" ht="13.5" customHeight="1">
      <c r="A11" s="79"/>
      <c r="B11" s="125">
        <v>3121</v>
      </c>
      <c r="C11" s="125" t="s">
        <v>37</v>
      </c>
      <c r="D11" s="214">
        <v>25154.95</v>
      </c>
      <c r="E11" s="142"/>
      <c r="F11" s="58">
        <f>SUM('posebni dio'!D16)</f>
        <v>63810.86</v>
      </c>
      <c r="G11" s="58">
        <f t="shared" si="0"/>
        <v>253.6711859892387</v>
      </c>
      <c r="H11" s="58"/>
    </row>
    <row r="12" spans="1:10" s="16" customFormat="1" ht="13.5" customHeight="1">
      <c r="A12" s="78">
        <v>313</v>
      </c>
      <c r="B12" s="143"/>
      <c r="C12" s="143" t="s">
        <v>38</v>
      </c>
      <c r="D12" s="145">
        <f>D13+D14</f>
        <v>127857.5</v>
      </c>
      <c r="E12" s="141">
        <v>331800</v>
      </c>
      <c r="F12" s="145">
        <f>F13+F14</f>
        <v>136127.47</v>
      </c>
      <c r="G12" s="145">
        <f aca="true" t="shared" si="2" ref="G12:G54">F12/D12*100</f>
        <v>106.46811489353382</v>
      </c>
      <c r="H12" s="145">
        <f t="shared" si="1"/>
        <v>41.02696503918023</v>
      </c>
      <c r="J12" s="17"/>
    </row>
    <row r="13" spans="1:8" ht="13.5" customHeight="1">
      <c r="A13" s="79"/>
      <c r="B13" s="125">
        <v>3132</v>
      </c>
      <c r="C13" s="125" t="s">
        <v>87</v>
      </c>
      <c r="D13" s="214">
        <v>127857.5</v>
      </c>
      <c r="E13" s="142"/>
      <c r="F13" s="58">
        <f>SUM('posebni dio'!D18)</f>
        <v>136127.47</v>
      </c>
      <c r="G13" s="58">
        <f t="shared" si="2"/>
        <v>106.46811489353382</v>
      </c>
      <c r="H13" s="58"/>
    </row>
    <row r="14" spans="1:8" ht="13.5" customHeight="1" hidden="1">
      <c r="A14" s="79"/>
      <c r="B14" s="125">
        <v>3133</v>
      </c>
      <c r="C14" s="125" t="s">
        <v>90</v>
      </c>
      <c r="D14" s="214">
        <v>0</v>
      </c>
      <c r="E14" s="142"/>
      <c r="F14" s="58">
        <f>SUM('posebni dio'!D19)</f>
        <v>0</v>
      </c>
      <c r="G14" s="58" t="e">
        <f t="shared" si="2"/>
        <v>#DIV/0!</v>
      </c>
      <c r="H14" s="58"/>
    </row>
    <row r="15" spans="1:8" ht="13.5" customHeight="1">
      <c r="A15" s="78">
        <v>32</v>
      </c>
      <c r="B15" s="143"/>
      <c r="C15" s="129" t="s">
        <v>0</v>
      </c>
      <c r="D15" s="145">
        <f>D16+D21+D26+D38+D36</f>
        <v>400238.25000000006</v>
      </c>
      <c r="E15" s="141">
        <f>E16+E21+E26+E38+E36</f>
        <v>3259300</v>
      </c>
      <c r="F15" s="145">
        <f>F16+F21+F26+F38+F36</f>
        <v>459609.66</v>
      </c>
      <c r="G15" s="145">
        <f t="shared" si="2"/>
        <v>114.83401698863112</v>
      </c>
      <c r="H15" s="145">
        <f>F15/E15*100</f>
        <v>14.101483754180343</v>
      </c>
    </row>
    <row r="16" spans="1:10" s="16" customFormat="1" ht="13.5" customHeight="1">
      <c r="A16" s="78">
        <v>321</v>
      </c>
      <c r="B16" s="143"/>
      <c r="C16" s="129" t="s">
        <v>4</v>
      </c>
      <c r="D16" s="145">
        <f>D17+D18+D19+D20</f>
        <v>33360.35</v>
      </c>
      <c r="E16" s="141">
        <v>99700</v>
      </c>
      <c r="F16" s="145">
        <f>F17+F18+F19+F20</f>
        <v>34208.23</v>
      </c>
      <c r="G16" s="145">
        <f t="shared" si="2"/>
        <v>102.54158004937</v>
      </c>
      <c r="H16" s="145">
        <f>F16/E16*100</f>
        <v>34.31116349047142</v>
      </c>
      <c r="J16" s="17"/>
    </row>
    <row r="17" spans="1:8" ht="13.5" customHeight="1">
      <c r="A17" s="79"/>
      <c r="B17" s="125">
        <v>3211</v>
      </c>
      <c r="C17" s="127" t="s">
        <v>39</v>
      </c>
      <c r="D17" s="214">
        <v>1837.68</v>
      </c>
      <c r="E17" s="142"/>
      <c r="F17" s="58">
        <f>SUM('posebni dio'!D22)</f>
        <v>2834.36</v>
      </c>
      <c r="G17" s="58">
        <f t="shared" si="2"/>
        <v>154.23577554307604</v>
      </c>
      <c r="H17" s="58"/>
    </row>
    <row r="18" spans="1:8" ht="13.5" customHeight="1">
      <c r="A18" s="79"/>
      <c r="B18" s="125">
        <v>3212</v>
      </c>
      <c r="C18" s="127" t="s">
        <v>40</v>
      </c>
      <c r="D18" s="214">
        <v>27145.53</v>
      </c>
      <c r="E18" s="142"/>
      <c r="F18" s="58">
        <f>SUM('posebni dio'!D23)</f>
        <v>27497.38</v>
      </c>
      <c r="G18" s="58">
        <f t="shared" si="2"/>
        <v>101.2961618358529</v>
      </c>
      <c r="H18" s="58"/>
    </row>
    <row r="19" spans="1:8" ht="13.5" customHeight="1">
      <c r="A19" s="79"/>
      <c r="B19" s="126" t="s">
        <v>2</v>
      </c>
      <c r="C19" s="127" t="s">
        <v>3</v>
      </c>
      <c r="D19" s="214">
        <v>3245.55</v>
      </c>
      <c r="E19" s="142"/>
      <c r="F19" s="58">
        <f>SUM('posebni dio'!D24)</f>
        <v>1828.44</v>
      </c>
      <c r="G19" s="58">
        <f t="shared" si="2"/>
        <v>56.33683042935712</v>
      </c>
      <c r="H19" s="58"/>
    </row>
    <row r="20" spans="1:8" ht="13.5" customHeight="1">
      <c r="A20" s="79"/>
      <c r="B20" s="126">
        <v>3214</v>
      </c>
      <c r="C20" s="127" t="s">
        <v>103</v>
      </c>
      <c r="D20" s="214">
        <v>1131.59</v>
      </c>
      <c r="E20" s="142"/>
      <c r="F20" s="58">
        <f>SUM('posebni dio'!D25)</f>
        <v>2048.05</v>
      </c>
      <c r="G20" s="58">
        <f t="shared" si="2"/>
        <v>180.98869731970063</v>
      </c>
      <c r="H20" s="58"/>
    </row>
    <row r="21" spans="1:10" s="16" customFormat="1" ht="13.5" customHeight="1">
      <c r="A21" s="78">
        <v>322</v>
      </c>
      <c r="B21" s="146"/>
      <c r="C21" s="146" t="s">
        <v>41</v>
      </c>
      <c r="D21" s="145">
        <f>SUM(D22:D25)</f>
        <v>109744.62</v>
      </c>
      <c r="E21" s="141">
        <v>358400</v>
      </c>
      <c r="F21" s="145">
        <f>SUM(F22:F25)</f>
        <v>95916.58</v>
      </c>
      <c r="G21" s="145">
        <f t="shared" si="2"/>
        <v>87.39980146634979</v>
      </c>
      <c r="H21" s="145">
        <f>F21/E21*100</f>
        <v>26.762438616071428</v>
      </c>
      <c r="J21" s="17"/>
    </row>
    <row r="22" spans="1:8" ht="13.5" customHeight="1">
      <c r="A22" s="79"/>
      <c r="B22" s="126">
        <v>3221</v>
      </c>
      <c r="C22" s="125" t="s">
        <v>42</v>
      </c>
      <c r="D22" s="214">
        <v>18679.51</v>
      </c>
      <c r="E22" s="142"/>
      <c r="F22" s="58">
        <f>SUM('posebni dio'!D27)</f>
        <v>19765.08</v>
      </c>
      <c r="G22" s="58">
        <f t="shared" si="2"/>
        <v>105.8115550140234</v>
      </c>
      <c r="H22" s="58"/>
    </row>
    <row r="23" spans="1:8" ht="13.5" customHeight="1">
      <c r="A23" s="79"/>
      <c r="B23" s="126">
        <v>3223</v>
      </c>
      <c r="C23" s="125" t="s">
        <v>43</v>
      </c>
      <c r="D23" s="214">
        <v>89013.31</v>
      </c>
      <c r="E23" s="142"/>
      <c r="F23" s="58">
        <f>SUM('posebni dio'!D28)</f>
        <v>73121.58</v>
      </c>
      <c r="G23" s="58">
        <f t="shared" si="2"/>
        <v>82.14679355255973</v>
      </c>
      <c r="H23" s="58"/>
    </row>
    <row r="24" spans="1:8" ht="13.5" customHeight="1">
      <c r="A24" s="79"/>
      <c r="B24" s="126">
        <v>3224</v>
      </c>
      <c r="C24" s="126" t="s">
        <v>151</v>
      </c>
      <c r="D24" s="214">
        <v>2008.13</v>
      </c>
      <c r="E24" s="142"/>
      <c r="F24" s="58">
        <f>SUM('posebni dio'!D29)</f>
        <v>3029.92</v>
      </c>
      <c r="G24" s="58">
        <f t="shared" si="2"/>
        <v>150.88266197905514</v>
      </c>
      <c r="H24" s="58"/>
    </row>
    <row r="25" spans="1:8" ht="13.5" customHeight="1">
      <c r="A25" s="79"/>
      <c r="B25" s="126" t="s">
        <v>5</v>
      </c>
      <c r="C25" s="126" t="s">
        <v>6</v>
      </c>
      <c r="D25" s="214">
        <v>43.67</v>
      </c>
      <c r="E25" s="142"/>
      <c r="F25" s="58">
        <f>SUM('posebni dio'!D30)</f>
        <v>0</v>
      </c>
      <c r="G25" s="137">
        <f>F25/D25*100</f>
        <v>0</v>
      </c>
      <c r="H25" s="58"/>
    </row>
    <row r="26" spans="1:10" s="16" customFormat="1" ht="13.5" customHeight="1">
      <c r="A26" s="78">
        <v>323</v>
      </c>
      <c r="B26" s="147"/>
      <c r="C26" s="146" t="s">
        <v>7</v>
      </c>
      <c r="D26" s="145">
        <f>SUM(D27:D35)</f>
        <v>232029.47000000003</v>
      </c>
      <c r="E26" s="141">
        <v>1034100</v>
      </c>
      <c r="F26" s="145">
        <f>SUM(F27:F35)</f>
        <v>297722.44</v>
      </c>
      <c r="G26" s="145">
        <f t="shared" si="2"/>
        <v>128.3123389455658</v>
      </c>
      <c r="H26" s="145">
        <f>F26/E26*100</f>
        <v>28.790488347355186</v>
      </c>
      <c r="J26" s="17"/>
    </row>
    <row r="27" spans="1:8" ht="13.5" customHeight="1">
      <c r="A27" s="79"/>
      <c r="B27" s="125">
        <v>3231</v>
      </c>
      <c r="C27" s="125" t="s">
        <v>44</v>
      </c>
      <c r="D27" s="214">
        <v>14932.82</v>
      </c>
      <c r="E27" s="142"/>
      <c r="F27" s="58">
        <f>SUM('posebni dio'!D32)</f>
        <v>12771.43</v>
      </c>
      <c r="G27" s="58">
        <f t="shared" si="2"/>
        <v>85.52590870311167</v>
      </c>
      <c r="H27" s="58"/>
    </row>
    <row r="28" spans="1:8" ht="13.5" customHeight="1">
      <c r="A28" s="79"/>
      <c r="B28" s="125">
        <v>3232</v>
      </c>
      <c r="C28" s="126" t="s">
        <v>8</v>
      </c>
      <c r="D28" s="214">
        <v>24699.52</v>
      </c>
      <c r="E28" s="142"/>
      <c r="F28" s="58">
        <f>SUM('posebni dio'!D33)</f>
        <v>20713.16</v>
      </c>
      <c r="G28" s="58">
        <f t="shared" si="2"/>
        <v>83.86057704765113</v>
      </c>
      <c r="H28" s="58"/>
    </row>
    <row r="29" spans="1:8" ht="13.5" customHeight="1">
      <c r="A29" s="79"/>
      <c r="B29" s="125">
        <v>3233</v>
      </c>
      <c r="C29" s="127" t="s">
        <v>97</v>
      </c>
      <c r="D29" s="214">
        <v>6165.62</v>
      </c>
      <c r="E29" s="142"/>
      <c r="F29" s="58">
        <f>SUM('posebni dio'!D34)</f>
        <v>2962.55</v>
      </c>
      <c r="G29" s="58">
        <f t="shared" si="2"/>
        <v>48.04950678115097</v>
      </c>
      <c r="H29" s="58"/>
    </row>
    <row r="30" spans="1:8" ht="13.5" customHeight="1">
      <c r="A30" s="79"/>
      <c r="B30" s="125">
        <v>3234</v>
      </c>
      <c r="C30" s="127" t="s">
        <v>45</v>
      </c>
      <c r="D30" s="214">
        <v>6804.04</v>
      </c>
      <c r="E30" s="142"/>
      <c r="F30" s="58">
        <f>SUM('posebni dio'!D35)</f>
        <v>5102.9</v>
      </c>
      <c r="G30" s="58">
        <f t="shared" si="2"/>
        <v>74.99808937043285</v>
      </c>
      <c r="H30" s="58"/>
    </row>
    <row r="31" spans="1:8" ht="13.5" customHeight="1">
      <c r="A31" s="79"/>
      <c r="B31" s="125">
        <v>3235</v>
      </c>
      <c r="C31" s="127" t="s">
        <v>46</v>
      </c>
      <c r="D31" s="214">
        <v>717.37</v>
      </c>
      <c r="E31" s="142"/>
      <c r="F31" s="58">
        <f>SUM('posebni dio'!D36)</f>
        <v>859.68</v>
      </c>
      <c r="G31" s="58">
        <f t="shared" si="2"/>
        <v>119.83774063593403</v>
      </c>
      <c r="H31" s="58"/>
    </row>
    <row r="32" spans="1:8" ht="13.5" customHeight="1">
      <c r="A32" s="79"/>
      <c r="B32" s="125">
        <v>3236</v>
      </c>
      <c r="C32" s="111" t="s">
        <v>152</v>
      </c>
      <c r="D32" s="214">
        <v>2005.44</v>
      </c>
      <c r="E32" s="142"/>
      <c r="F32" s="58">
        <f>SUM('posebni dio'!D37)</f>
        <v>54.87</v>
      </c>
      <c r="G32" s="58">
        <f t="shared" si="2"/>
        <v>2.7360579224509336</v>
      </c>
      <c r="H32" s="58"/>
    </row>
    <row r="33" spans="1:8" ht="13.5" customHeight="1">
      <c r="A33" s="79"/>
      <c r="B33" s="125">
        <v>3237</v>
      </c>
      <c r="C33" s="126" t="s">
        <v>9</v>
      </c>
      <c r="D33" s="214">
        <v>124939.21</v>
      </c>
      <c r="E33" s="142"/>
      <c r="F33" s="58">
        <f>SUM('posebni dio'!D38)</f>
        <v>197445.96</v>
      </c>
      <c r="G33" s="58">
        <f t="shared" si="2"/>
        <v>158.0336229114943</v>
      </c>
      <c r="H33" s="58"/>
    </row>
    <row r="34" spans="1:8" ht="13.5" customHeight="1">
      <c r="A34" s="79"/>
      <c r="B34" s="125">
        <v>3238</v>
      </c>
      <c r="C34" s="126" t="s">
        <v>10</v>
      </c>
      <c r="D34" s="214">
        <v>6918.57</v>
      </c>
      <c r="E34" s="142"/>
      <c r="F34" s="58">
        <f>SUM('posebni dio'!D39)</f>
        <v>8370.16</v>
      </c>
      <c r="G34" s="58">
        <f t="shared" si="2"/>
        <v>120.9810697875428</v>
      </c>
      <c r="H34" s="58"/>
    </row>
    <row r="35" spans="1:8" ht="13.5" customHeight="1">
      <c r="A35" s="79"/>
      <c r="B35" s="125">
        <v>3239</v>
      </c>
      <c r="C35" s="126" t="s">
        <v>47</v>
      </c>
      <c r="D35" s="214">
        <v>44846.88</v>
      </c>
      <c r="E35" s="142"/>
      <c r="F35" s="58">
        <f>SUM('posebni dio'!D40)</f>
        <v>49441.73</v>
      </c>
      <c r="G35" s="58">
        <f t="shared" si="2"/>
        <v>110.24564027642505</v>
      </c>
      <c r="H35" s="58"/>
    </row>
    <row r="36" spans="1:8" ht="13.5" customHeight="1">
      <c r="A36" s="78">
        <v>324</v>
      </c>
      <c r="B36" s="125"/>
      <c r="C36" s="143" t="s">
        <v>153</v>
      </c>
      <c r="D36" s="145">
        <f>SUM(D37)</f>
        <v>0</v>
      </c>
      <c r="E36" s="141">
        <v>4000</v>
      </c>
      <c r="F36" s="145">
        <f>SUM(F37)</f>
        <v>0</v>
      </c>
      <c r="G36" s="137" t="s">
        <v>144</v>
      </c>
      <c r="H36" s="134">
        <f>F36/E36*100</f>
        <v>0</v>
      </c>
    </row>
    <row r="37" spans="1:8" ht="13.5" customHeight="1">
      <c r="A37" s="79"/>
      <c r="B37" s="125">
        <v>3241</v>
      </c>
      <c r="C37" s="125" t="s">
        <v>153</v>
      </c>
      <c r="D37" s="214">
        <v>0</v>
      </c>
      <c r="E37" s="228">
        <v>0</v>
      </c>
      <c r="F37" s="58">
        <f>SUM('posebni dio'!D42)</f>
        <v>0</v>
      </c>
      <c r="G37" s="137" t="s">
        <v>144</v>
      </c>
      <c r="H37" s="58"/>
    </row>
    <row r="38" spans="1:10" s="16" customFormat="1" ht="13.5" customHeight="1">
      <c r="A38" s="78">
        <v>329</v>
      </c>
      <c r="B38" s="143"/>
      <c r="C38" s="143" t="s">
        <v>49</v>
      </c>
      <c r="D38" s="145">
        <f>SUM(D39:D45)</f>
        <v>25103.810000000005</v>
      </c>
      <c r="E38" s="141">
        <v>1763100</v>
      </c>
      <c r="F38" s="145">
        <f>SUM(F39:F45)</f>
        <v>31762.41</v>
      </c>
      <c r="G38" s="145">
        <f t="shared" si="2"/>
        <v>126.52426066003524</v>
      </c>
      <c r="H38" s="145">
        <f>F38/E38*100</f>
        <v>1.8015092734388294</v>
      </c>
      <c r="J38" s="17"/>
    </row>
    <row r="39" spans="1:10" ht="24" customHeight="1">
      <c r="A39" s="79"/>
      <c r="B39" s="125">
        <v>3291</v>
      </c>
      <c r="C39" s="111" t="s">
        <v>159</v>
      </c>
      <c r="D39" s="214">
        <v>1219.46</v>
      </c>
      <c r="E39" s="142"/>
      <c r="F39" s="58">
        <f>SUM('posebni dio'!D44)</f>
        <v>1219.41</v>
      </c>
      <c r="G39" s="58">
        <f t="shared" si="2"/>
        <v>99.99589982451249</v>
      </c>
      <c r="H39" s="58"/>
      <c r="J39" s="15"/>
    </row>
    <row r="40" spans="1:8" ht="13.5" customHeight="1">
      <c r="A40" s="79"/>
      <c r="B40" s="125">
        <v>3292</v>
      </c>
      <c r="C40" s="125" t="s">
        <v>50</v>
      </c>
      <c r="D40" s="214">
        <v>1282.56</v>
      </c>
      <c r="E40" s="142"/>
      <c r="F40" s="58">
        <f>SUM('posebni dio'!D45)</f>
        <v>1326.59</v>
      </c>
      <c r="G40" s="58">
        <f t="shared" si="2"/>
        <v>103.43297779441119</v>
      </c>
      <c r="H40" s="58"/>
    </row>
    <row r="41" spans="1:8" ht="13.5" customHeight="1">
      <c r="A41" s="79"/>
      <c r="B41" s="125">
        <v>3293</v>
      </c>
      <c r="C41" s="125" t="s">
        <v>51</v>
      </c>
      <c r="D41" s="214">
        <v>866.81</v>
      </c>
      <c r="E41" s="142"/>
      <c r="F41" s="58">
        <f>SUM('posebni dio'!D46)</f>
        <v>921.47</v>
      </c>
      <c r="G41" s="58">
        <f t="shared" si="2"/>
        <v>106.30588018135462</v>
      </c>
      <c r="H41" s="58"/>
    </row>
    <row r="42" spans="1:8" ht="13.5" customHeight="1">
      <c r="A42" s="79"/>
      <c r="B42" s="125">
        <v>3294</v>
      </c>
      <c r="C42" s="125" t="s">
        <v>172</v>
      </c>
      <c r="D42" s="214">
        <v>26.54</v>
      </c>
      <c r="E42" s="142"/>
      <c r="F42" s="58">
        <f>SUM('posebni dio'!D47)</f>
        <v>92.9</v>
      </c>
      <c r="G42" s="58">
        <f t="shared" si="2"/>
        <v>350.03767897513194</v>
      </c>
      <c r="H42" s="58"/>
    </row>
    <row r="43" spans="1:8" ht="13.5" customHeight="1">
      <c r="A43" s="79"/>
      <c r="B43" s="125">
        <v>3295</v>
      </c>
      <c r="C43" s="125" t="s">
        <v>98</v>
      </c>
      <c r="D43" s="214">
        <v>2826.9</v>
      </c>
      <c r="E43" s="142"/>
      <c r="F43" s="58">
        <f>SUM('posebni dio'!D48)</f>
        <v>2769.58</v>
      </c>
      <c r="G43" s="58">
        <f t="shared" si="2"/>
        <v>97.97233718914711</v>
      </c>
      <c r="H43" s="58"/>
    </row>
    <row r="44" spans="1:8" ht="13.5" customHeight="1">
      <c r="A44" s="79"/>
      <c r="B44" s="125">
        <v>3296</v>
      </c>
      <c r="C44" s="125" t="s">
        <v>154</v>
      </c>
      <c r="D44" s="214">
        <v>16330.28</v>
      </c>
      <c r="E44" s="142"/>
      <c r="F44" s="58">
        <f>SUM('posebni dio'!D49)</f>
        <v>21056.84</v>
      </c>
      <c r="G44" s="58">
        <f t="shared" si="2"/>
        <v>128.94353311761952</v>
      </c>
      <c r="H44" s="58"/>
    </row>
    <row r="45" spans="1:8" ht="13.5" customHeight="1">
      <c r="A45" s="79"/>
      <c r="B45" s="125">
        <v>3299</v>
      </c>
      <c r="C45" s="125" t="s">
        <v>49</v>
      </c>
      <c r="D45" s="214">
        <v>2551.26</v>
      </c>
      <c r="E45" s="142"/>
      <c r="F45" s="58">
        <f>SUM('posebni dio'!D50)</f>
        <v>4375.62</v>
      </c>
      <c r="G45" s="58">
        <f t="shared" si="2"/>
        <v>171.50819595023634</v>
      </c>
      <c r="H45" s="58"/>
    </row>
    <row r="46" spans="1:8" ht="13.5" customHeight="1">
      <c r="A46" s="78">
        <v>34</v>
      </c>
      <c r="B46" s="148"/>
      <c r="C46" s="128" t="s">
        <v>11</v>
      </c>
      <c r="D46" s="145">
        <f>SUM(D47+D51)</f>
        <v>3955.66</v>
      </c>
      <c r="E46" s="141">
        <f>SUM(E47+E51)</f>
        <v>2139100</v>
      </c>
      <c r="F46" s="145">
        <f>F47+F51</f>
        <v>10583.53</v>
      </c>
      <c r="G46" s="145">
        <f t="shared" si="2"/>
        <v>267.55408705500474</v>
      </c>
      <c r="H46" s="145">
        <f>F46/E46*100</f>
        <v>0.4947655556074985</v>
      </c>
    </row>
    <row r="47" spans="1:10" s="174" customFormat="1" ht="13.5" customHeight="1" hidden="1">
      <c r="A47" s="78">
        <v>342</v>
      </c>
      <c r="B47" s="147"/>
      <c r="C47" s="105" t="s">
        <v>91</v>
      </c>
      <c r="D47" s="145">
        <f>SUM(D48:D50)</f>
        <v>0</v>
      </c>
      <c r="E47" s="141">
        <v>0</v>
      </c>
      <c r="F47" s="145">
        <f>SUM(F48:F50)</f>
        <v>0</v>
      </c>
      <c r="G47" s="145" t="e">
        <f t="shared" si="2"/>
        <v>#DIV/0!</v>
      </c>
      <c r="H47" s="145" t="e">
        <f aca="true" t="shared" si="3" ref="H47:H57">F47/E47*100</f>
        <v>#DIV/0!</v>
      </c>
      <c r="J47" s="175"/>
    </row>
    <row r="48" spans="1:10" s="174" customFormat="1" ht="24" customHeight="1" hidden="1">
      <c r="A48" s="78"/>
      <c r="B48" s="125">
        <v>3422</v>
      </c>
      <c r="C48" s="111" t="s">
        <v>108</v>
      </c>
      <c r="D48" s="214">
        <v>0</v>
      </c>
      <c r="E48" s="142"/>
      <c r="F48" s="58">
        <f>SUM('posebni dio'!D86)</f>
        <v>0</v>
      </c>
      <c r="G48" s="58" t="e">
        <f t="shared" si="2"/>
        <v>#DIV/0!</v>
      </c>
      <c r="H48" s="145" t="e">
        <f t="shared" si="3"/>
        <v>#DIV/0!</v>
      </c>
      <c r="J48" s="175"/>
    </row>
    <row r="49" spans="1:10" s="178" customFormat="1" ht="24.75" customHeight="1" hidden="1">
      <c r="A49" s="79"/>
      <c r="B49" s="126" t="s">
        <v>48</v>
      </c>
      <c r="C49" s="108" t="s">
        <v>80</v>
      </c>
      <c r="D49" s="214">
        <v>0</v>
      </c>
      <c r="E49" s="142"/>
      <c r="F49" s="58">
        <f>SUM('posebni dio'!D87+'posebni dio'!D101)</f>
        <v>0</v>
      </c>
      <c r="G49" s="58" t="e">
        <f t="shared" si="2"/>
        <v>#DIV/0!</v>
      </c>
      <c r="H49" s="145" t="e">
        <f t="shared" si="3"/>
        <v>#DIV/0!</v>
      </c>
      <c r="J49" s="175"/>
    </row>
    <row r="50" spans="1:8" ht="24.75" customHeight="1" hidden="1">
      <c r="A50" s="79"/>
      <c r="B50" s="126">
        <v>3426</v>
      </c>
      <c r="C50" s="108" t="s">
        <v>146</v>
      </c>
      <c r="D50" s="58">
        <v>0</v>
      </c>
      <c r="E50" s="142"/>
      <c r="F50" s="58">
        <v>0</v>
      </c>
      <c r="G50" s="58" t="e">
        <f>F50/D50*100</f>
        <v>#DIV/0!</v>
      </c>
      <c r="H50" s="145" t="e">
        <f t="shared" si="3"/>
        <v>#DIV/0!</v>
      </c>
    </row>
    <row r="51" spans="1:10" s="16" customFormat="1" ht="13.5" customHeight="1">
      <c r="A51" s="78">
        <v>343</v>
      </c>
      <c r="B51" s="143"/>
      <c r="C51" s="143" t="s">
        <v>54</v>
      </c>
      <c r="D51" s="145">
        <f>SUM(D52:D55)</f>
        <v>3955.66</v>
      </c>
      <c r="E51" s="141">
        <v>2139100</v>
      </c>
      <c r="F51" s="145">
        <f>SUM(F52:F55)</f>
        <v>10583.53</v>
      </c>
      <c r="G51" s="145">
        <f t="shared" si="2"/>
        <v>267.55408705500474</v>
      </c>
      <c r="H51" s="145">
        <f t="shared" si="3"/>
        <v>0.4947655556074985</v>
      </c>
      <c r="J51" s="17"/>
    </row>
    <row r="52" spans="1:8" ht="13.5" customHeight="1">
      <c r="A52" s="79"/>
      <c r="B52" s="79">
        <v>3431</v>
      </c>
      <c r="C52" s="125" t="s">
        <v>55</v>
      </c>
      <c r="D52" s="214">
        <v>3952.45</v>
      </c>
      <c r="E52" s="142"/>
      <c r="F52" s="58">
        <f>SUM('posebni dio'!D53)</f>
        <v>4098.52</v>
      </c>
      <c r="G52" s="58">
        <f t="shared" si="2"/>
        <v>103.69568242482512</v>
      </c>
      <c r="H52" s="145"/>
    </row>
    <row r="53" spans="1:8" ht="24" customHeight="1" hidden="1">
      <c r="A53" s="79"/>
      <c r="B53" s="79">
        <v>3432</v>
      </c>
      <c r="C53" s="111" t="s">
        <v>81</v>
      </c>
      <c r="D53" s="214">
        <v>0</v>
      </c>
      <c r="E53" s="142"/>
      <c r="F53" s="58">
        <f>SUM('posebni dio'!D54)</f>
        <v>0</v>
      </c>
      <c r="G53" s="58" t="e">
        <f t="shared" si="2"/>
        <v>#DIV/0!</v>
      </c>
      <c r="H53" s="145"/>
    </row>
    <row r="54" spans="1:8" ht="13.5" customHeight="1">
      <c r="A54" s="79"/>
      <c r="B54" s="79">
        <v>3433</v>
      </c>
      <c r="C54" s="125" t="s">
        <v>56</v>
      </c>
      <c r="D54" s="214">
        <v>3.21</v>
      </c>
      <c r="E54" s="142"/>
      <c r="F54" s="58">
        <f>SUM('posebni dio'!D55)</f>
        <v>6485.01</v>
      </c>
      <c r="G54" s="58">
        <f t="shared" si="2"/>
        <v>202025.23364485984</v>
      </c>
      <c r="H54" s="145"/>
    </row>
    <row r="55" spans="1:8" ht="13.5" customHeight="1">
      <c r="A55" s="79"/>
      <c r="B55" s="79">
        <v>3434</v>
      </c>
      <c r="C55" s="125" t="s">
        <v>78</v>
      </c>
      <c r="D55" s="214">
        <v>0</v>
      </c>
      <c r="E55" s="142"/>
      <c r="F55" s="58">
        <f>SUM('posebni dio'!D56)</f>
        <v>0</v>
      </c>
      <c r="G55" s="137" t="s">
        <v>144</v>
      </c>
      <c r="H55" s="145"/>
    </row>
    <row r="56" spans="1:8" ht="27" customHeight="1">
      <c r="A56" s="78">
        <v>37</v>
      </c>
      <c r="B56" s="79"/>
      <c r="C56" s="107" t="s">
        <v>180</v>
      </c>
      <c r="D56" s="213">
        <f>SUM(D57)</f>
        <v>0</v>
      </c>
      <c r="E56" s="52">
        <f>SUM(E57)</f>
        <v>491075</v>
      </c>
      <c r="F56" s="213">
        <f>SUM(F57)</f>
        <v>475359.54</v>
      </c>
      <c r="G56" s="137" t="s">
        <v>144</v>
      </c>
      <c r="H56" s="145">
        <f t="shared" si="3"/>
        <v>96.79978414702438</v>
      </c>
    </row>
    <row r="57" spans="1:8" ht="13.5" customHeight="1">
      <c r="A57" s="78">
        <v>372</v>
      </c>
      <c r="B57" s="79"/>
      <c r="C57" s="143" t="s">
        <v>181</v>
      </c>
      <c r="D57" s="213">
        <f>SUM(D58)</f>
        <v>0</v>
      </c>
      <c r="E57" s="52">
        <v>491075</v>
      </c>
      <c r="F57" s="213">
        <f>SUM(F58)</f>
        <v>475359.54</v>
      </c>
      <c r="G57" s="137" t="s">
        <v>144</v>
      </c>
      <c r="H57" s="145">
        <f t="shared" si="3"/>
        <v>96.79978414702438</v>
      </c>
    </row>
    <row r="58" spans="1:8" ht="13.5" customHeight="1">
      <c r="A58" s="79"/>
      <c r="B58" s="79">
        <v>3721</v>
      </c>
      <c r="C58" s="198" t="s">
        <v>182</v>
      </c>
      <c r="D58" s="214">
        <v>0</v>
      </c>
      <c r="E58" s="142"/>
      <c r="F58" s="58">
        <f>SUM('posebni dio'!D59)</f>
        <v>475359.54</v>
      </c>
      <c r="G58" s="137" t="s">
        <v>144</v>
      </c>
      <c r="H58" s="145"/>
    </row>
    <row r="59" spans="1:8" ht="26.25" customHeight="1">
      <c r="A59" s="78">
        <v>38</v>
      </c>
      <c r="B59" s="148"/>
      <c r="C59" s="129" t="s">
        <v>99</v>
      </c>
      <c r="D59" s="134">
        <f aca="true" t="shared" si="4" ref="D59:F60">SUM(D60)</f>
        <v>0</v>
      </c>
      <c r="E59" s="136">
        <f>SUM(E60)</f>
        <v>2700</v>
      </c>
      <c r="F59" s="134">
        <f t="shared" si="4"/>
        <v>0</v>
      </c>
      <c r="G59" s="134" t="s">
        <v>144</v>
      </c>
      <c r="H59" s="145">
        <f>F59/E59*100</f>
        <v>0</v>
      </c>
    </row>
    <row r="60" spans="1:8" ht="13.5" customHeight="1">
      <c r="A60" s="78">
        <v>383</v>
      </c>
      <c r="B60" s="148"/>
      <c r="C60" s="129" t="s">
        <v>100</v>
      </c>
      <c r="D60" s="134">
        <f t="shared" si="4"/>
        <v>0</v>
      </c>
      <c r="E60" s="136">
        <v>2700</v>
      </c>
      <c r="F60" s="134">
        <f t="shared" si="4"/>
        <v>0</v>
      </c>
      <c r="G60" s="134" t="s">
        <v>144</v>
      </c>
      <c r="H60" s="145">
        <f>F60/E60*100</f>
        <v>0</v>
      </c>
    </row>
    <row r="61" spans="1:8" ht="13.5" customHeight="1" hidden="1">
      <c r="A61" s="79"/>
      <c r="B61" s="125">
        <v>3834</v>
      </c>
      <c r="C61" s="127" t="s">
        <v>121</v>
      </c>
      <c r="D61" s="215">
        <v>0</v>
      </c>
      <c r="E61" s="142"/>
      <c r="F61" s="58">
        <f>SUM('posebni dio'!D62)</f>
        <v>0</v>
      </c>
      <c r="G61" s="58"/>
      <c r="H61" s="58"/>
    </row>
    <row r="62" spans="1:8" ht="21.75" customHeight="1">
      <c r="A62" s="78">
        <v>4</v>
      </c>
      <c r="B62" s="143"/>
      <c r="C62" s="146" t="s">
        <v>52</v>
      </c>
      <c r="D62" s="145">
        <f>SUM(D63+D66)</f>
        <v>8844.15</v>
      </c>
      <c r="E62" s="141">
        <f>SUM(E66+E63)</f>
        <v>216400</v>
      </c>
      <c r="F62" s="145">
        <f>SUM(F66+F63)</f>
        <v>49485.03</v>
      </c>
      <c r="G62" s="134">
        <f aca="true" t="shared" si="5" ref="G62:G68">F62/D62*100</f>
        <v>559.5227353674462</v>
      </c>
      <c r="H62" s="145">
        <f>F62/E62*100</f>
        <v>22.867389094269868</v>
      </c>
    </row>
    <row r="63" spans="1:8" ht="13.5" customHeight="1">
      <c r="A63" s="78">
        <v>41</v>
      </c>
      <c r="B63" s="143"/>
      <c r="C63" s="107" t="s">
        <v>127</v>
      </c>
      <c r="D63" s="145">
        <f>SUM(D64)</f>
        <v>0</v>
      </c>
      <c r="E63" s="141">
        <f>SUM(E64)</f>
        <v>13300</v>
      </c>
      <c r="F63" s="145">
        <f>SUM(F64)</f>
        <v>0</v>
      </c>
      <c r="G63" s="134" t="s">
        <v>144</v>
      </c>
      <c r="H63" s="145">
        <f>F63/E63*100</f>
        <v>0</v>
      </c>
    </row>
    <row r="64" spans="1:8" ht="13.5" customHeight="1">
      <c r="A64" s="78">
        <v>412</v>
      </c>
      <c r="B64" s="143"/>
      <c r="C64" s="107" t="s">
        <v>128</v>
      </c>
      <c r="D64" s="145">
        <f>SUM(D65)</f>
        <v>0</v>
      </c>
      <c r="E64" s="141">
        <v>13300</v>
      </c>
      <c r="F64" s="145">
        <f>SUM(F65)</f>
        <v>0</v>
      </c>
      <c r="G64" s="134" t="s">
        <v>144</v>
      </c>
      <c r="H64" s="145">
        <f>F64/E64*100</f>
        <v>0</v>
      </c>
    </row>
    <row r="65" spans="1:10" ht="13.5" customHeight="1">
      <c r="A65" s="79"/>
      <c r="B65" s="125">
        <v>4123</v>
      </c>
      <c r="C65" s="125" t="s">
        <v>129</v>
      </c>
      <c r="D65" s="58">
        <v>0</v>
      </c>
      <c r="E65" s="142"/>
      <c r="F65" s="58">
        <f>SUM('posebni dio'!D68)</f>
        <v>0</v>
      </c>
      <c r="G65" s="137" t="s">
        <v>144</v>
      </c>
      <c r="H65" s="58"/>
      <c r="J65" s="15"/>
    </row>
    <row r="66" spans="1:8" ht="13.5" customHeight="1">
      <c r="A66" s="78">
        <v>42</v>
      </c>
      <c r="B66" s="148"/>
      <c r="C66" s="146" t="s">
        <v>12</v>
      </c>
      <c r="D66" s="145">
        <f>SUM(D74,D67,D72)</f>
        <v>8844.15</v>
      </c>
      <c r="E66" s="141">
        <f>SUM(E74,E67,E72)</f>
        <v>203100</v>
      </c>
      <c r="F66" s="145">
        <f>SUM(F74,F67,F72)</f>
        <v>49485.03</v>
      </c>
      <c r="G66" s="134">
        <f t="shared" si="5"/>
        <v>559.5227353674462</v>
      </c>
      <c r="H66" s="145">
        <f>F66/E66*100</f>
        <v>24.364859675036925</v>
      </c>
    </row>
    <row r="67" spans="1:10" s="16" customFormat="1" ht="13.5" customHeight="1">
      <c r="A67" s="78">
        <v>422</v>
      </c>
      <c r="B67" s="147"/>
      <c r="C67" s="129" t="s">
        <v>15</v>
      </c>
      <c r="D67" s="145">
        <f>SUM(D68:D71)</f>
        <v>8844.15</v>
      </c>
      <c r="E67" s="141">
        <v>176500</v>
      </c>
      <c r="F67" s="145">
        <f>SUM(F68:F69:F70:F71)</f>
        <v>49485.03</v>
      </c>
      <c r="G67" s="134">
        <f t="shared" si="5"/>
        <v>559.5227353674462</v>
      </c>
      <c r="H67" s="145">
        <f>F67/E67*100</f>
        <v>28.036844192634558</v>
      </c>
      <c r="J67" s="17"/>
    </row>
    <row r="68" spans="1:8" ht="16.5" customHeight="1">
      <c r="A68" s="79"/>
      <c r="B68" s="149" t="s">
        <v>13</v>
      </c>
      <c r="C68" s="126" t="s">
        <v>14</v>
      </c>
      <c r="D68" s="58">
        <v>7606.24</v>
      </c>
      <c r="E68" s="142"/>
      <c r="F68" s="58">
        <f>SUM('posebni dio'!D71)</f>
        <v>701.25</v>
      </c>
      <c r="G68" s="137">
        <f t="shared" si="5"/>
        <v>9.21940406823871</v>
      </c>
      <c r="H68" s="58"/>
    </row>
    <row r="69" spans="1:10" ht="13.5" customHeight="1">
      <c r="A69" s="79"/>
      <c r="B69" s="149">
        <v>4222</v>
      </c>
      <c r="C69" s="126" t="s">
        <v>155</v>
      </c>
      <c r="D69" s="58">
        <v>2.26</v>
      </c>
      <c r="E69" s="142"/>
      <c r="F69" s="58">
        <f>SUM('posebni dio'!D72)</f>
        <v>0</v>
      </c>
      <c r="G69" s="137" t="s">
        <v>144</v>
      </c>
      <c r="H69" s="141"/>
      <c r="J69" s="7"/>
    </row>
    <row r="70" spans="1:10" ht="13.5" customHeight="1">
      <c r="A70" s="79"/>
      <c r="B70" s="150">
        <v>4223</v>
      </c>
      <c r="C70" s="151" t="s">
        <v>101</v>
      </c>
      <c r="D70" s="58">
        <v>0</v>
      </c>
      <c r="E70" s="142"/>
      <c r="F70" s="58">
        <f>SUM('posebni dio'!D73)</f>
        <v>0</v>
      </c>
      <c r="G70" s="137" t="s">
        <v>144</v>
      </c>
      <c r="H70" s="141"/>
      <c r="J70" s="7"/>
    </row>
    <row r="71" spans="1:10" ht="13.5" customHeight="1">
      <c r="A71" s="79"/>
      <c r="B71" s="149">
        <v>4227</v>
      </c>
      <c r="C71" s="126" t="s">
        <v>156</v>
      </c>
      <c r="D71" s="58">
        <v>1235.65</v>
      </c>
      <c r="E71" s="142"/>
      <c r="F71" s="58">
        <f>SUM('posebni dio'!D74)</f>
        <v>48783.78</v>
      </c>
      <c r="G71" s="137" t="s">
        <v>144</v>
      </c>
      <c r="H71" s="141"/>
      <c r="J71" s="7"/>
    </row>
    <row r="72" spans="1:9" s="16" customFormat="1" ht="15" customHeight="1" hidden="1">
      <c r="A72" s="78">
        <v>423</v>
      </c>
      <c r="B72" s="149"/>
      <c r="C72" s="146" t="s">
        <v>164</v>
      </c>
      <c r="D72" s="145">
        <f>SUM(D73)</f>
        <v>0</v>
      </c>
      <c r="E72" s="141">
        <v>0</v>
      </c>
      <c r="F72" s="145">
        <f>SUM(F73)</f>
        <v>0</v>
      </c>
      <c r="G72" s="137" t="s">
        <v>144</v>
      </c>
      <c r="H72" s="134" t="s">
        <v>144</v>
      </c>
      <c r="I72" s="7"/>
    </row>
    <row r="73" spans="1:10" ht="14.25" customHeight="1" hidden="1">
      <c r="A73" s="79"/>
      <c r="B73" s="149">
        <v>4231</v>
      </c>
      <c r="C73" s="126" t="s">
        <v>165</v>
      </c>
      <c r="D73" s="58">
        <v>0</v>
      </c>
      <c r="E73" s="142"/>
      <c r="F73" s="58">
        <f>SUM('posebni dio'!D76)</f>
        <v>0</v>
      </c>
      <c r="G73" s="137" t="s">
        <v>144</v>
      </c>
      <c r="H73" s="141"/>
      <c r="I73" s="16"/>
      <c r="J73" s="7"/>
    </row>
    <row r="74" spans="1:8" ht="14.25" customHeight="1">
      <c r="A74" s="77">
        <v>426</v>
      </c>
      <c r="B74" s="152"/>
      <c r="C74" s="153" t="s">
        <v>157</v>
      </c>
      <c r="D74" s="145">
        <f>SUM(D75)</f>
        <v>0</v>
      </c>
      <c r="E74" s="141">
        <v>26600</v>
      </c>
      <c r="F74" s="145">
        <f>SUM(F75)</f>
        <v>0</v>
      </c>
      <c r="G74" s="134" t="s">
        <v>144</v>
      </c>
      <c r="H74" s="145">
        <f>F74/E74*100</f>
        <v>0</v>
      </c>
    </row>
    <row r="75" spans="1:8" ht="14.25" customHeight="1">
      <c r="A75" s="154"/>
      <c r="B75" s="155">
        <v>4262</v>
      </c>
      <c r="C75" s="156" t="s">
        <v>102</v>
      </c>
      <c r="D75" s="58">
        <v>0</v>
      </c>
      <c r="E75" s="142"/>
      <c r="F75" s="58">
        <f>SUM('posebni dio'!D78)</f>
        <v>0</v>
      </c>
      <c r="G75" s="137" t="s">
        <v>144</v>
      </c>
      <c r="H75" s="141"/>
    </row>
  </sheetData>
  <sheetProtection/>
  <mergeCells count="3">
    <mergeCell ref="A1:H1"/>
    <mergeCell ref="A2:C2"/>
    <mergeCell ref="A3:C3"/>
  </mergeCells>
  <printOptions horizontalCentered="1"/>
  <pageMargins left="0.1968503937007874" right="0.1968503937007874" top="0.6299212598425197" bottom="0.6299212598425197" header="0.5118110236220472" footer="0.5118110236220472"/>
  <pageSetup horizontalDpi="300" verticalDpi="3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0"/>
  <sheetViews>
    <sheetView zoomScalePageLayoutView="0" workbookViewId="0" topLeftCell="A1">
      <pane ySplit="2" topLeftCell="A3" activePane="bottomLeft" state="frozen"/>
      <selection pane="topLeft" activeCell="I11" sqref="I11"/>
      <selection pane="bottomLeft" activeCell="E44" sqref="E44"/>
    </sheetView>
  </sheetViews>
  <sheetFormatPr defaultColWidth="11.421875" defaultRowHeight="12.75"/>
  <cols>
    <col min="1" max="1" width="4.00390625" style="79" bestFit="1" customWidth="1"/>
    <col min="2" max="2" width="5.421875" style="79" customWidth="1"/>
    <col min="3" max="3" width="49.00390625" style="55" customWidth="1"/>
    <col min="4" max="4" width="12.28125" style="55" customWidth="1"/>
    <col min="5" max="5" width="12.421875" style="142" customWidth="1"/>
    <col min="6" max="6" width="12.140625" style="43" customWidth="1"/>
    <col min="7" max="7" width="9.00390625" style="43" customWidth="1"/>
    <col min="8" max="8" width="8.421875" style="59" customWidth="1"/>
    <col min="9" max="16384" width="11.421875" style="43" customWidth="1"/>
  </cols>
  <sheetData>
    <row r="1" spans="1:8" ht="30.75" customHeight="1">
      <c r="A1" s="252" t="s">
        <v>26</v>
      </c>
      <c r="B1" s="252"/>
      <c r="C1" s="252"/>
      <c r="D1" s="252"/>
      <c r="E1" s="252"/>
      <c r="F1" s="252"/>
      <c r="G1" s="252"/>
      <c r="H1" s="252"/>
    </row>
    <row r="2" spans="1:8" s="55" customFormat="1" ht="27.75" customHeight="1">
      <c r="A2" s="246" t="s">
        <v>138</v>
      </c>
      <c r="B2" s="246"/>
      <c r="C2" s="246"/>
      <c r="D2" s="87" t="s">
        <v>178</v>
      </c>
      <c r="E2" s="87" t="s">
        <v>186</v>
      </c>
      <c r="F2" s="87" t="s">
        <v>179</v>
      </c>
      <c r="G2" s="100" t="s">
        <v>139</v>
      </c>
      <c r="H2" s="100" t="s">
        <v>139</v>
      </c>
    </row>
    <row r="3" spans="1:8" s="55" customFormat="1" ht="12.75" customHeight="1">
      <c r="A3" s="250">
        <v>1</v>
      </c>
      <c r="B3" s="251"/>
      <c r="C3" s="251"/>
      <c r="D3" s="65">
        <v>2</v>
      </c>
      <c r="E3" s="65">
        <v>3</v>
      </c>
      <c r="F3" s="65">
        <v>4</v>
      </c>
      <c r="G3" s="66" t="s">
        <v>140</v>
      </c>
      <c r="H3" s="66" t="s">
        <v>141</v>
      </c>
    </row>
    <row r="4" spans="1:8" ht="24" customHeight="1">
      <c r="A4" s="76"/>
      <c r="B4" s="76"/>
      <c r="C4" s="157" t="s">
        <v>53</v>
      </c>
      <c r="D4" s="135">
        <f>D5-D26</f>
        <v>1565464.06</v>
      </c>
      <c r="E4" s="226">
        <f>E5-E26</f>
        <v>2562700</v>
      </c>
      <c r="F4" s="135">
        <f>F5-F26</f>
        <v>1857791.71</v>
      </c>
      <c r="G4" s="135">
        <f>F4/D4*100</f>
        <v>118.67354591328017</v>
      </c>
      <c r="H4" s="158">
        <f>F4/E4*100</f>
        <v>72.49353065126624</v>
      </c>
    </row>
    <row r="5" spans="1:8" s="57" customFormat="1" ht="17.25" customHeight="1">
      <c r="A5" s="77">
        <v>8</v>
      </c>
      <c r="B5" s="77"/>
      <c r="C5" s="152" t="s">
        <v>16</v>
      </c>
      <c r="D5" s="216">
        <f>D6+D13+D20</f>
        <v>1565464.06</v>
      </c>
      <c r="E5" s="136">
        <f>E6+E13+E20</f>
        <v>2562700</v>
      </c>
      <c r="F5" s="134">
        <f>F6+F13+F20</f>
        <v>1857791.71</v>
      </c>
      <c r="G5" s="134">
        <f>F5/D5*100</f>
        <v>118.67354591328017</v>
      </c>
      <c r="H5" s="159">
        <f>F5/E5*100</f>
        <v>72.49353065126624</v>
      </c>
    </row>
    <row r="6" spans="1:8" ht="13.5" customHeight="1">
      <c r="A6" s="78">
        <v>81</v>
      </c>
      <c r="B6" s="78"/>
      <c r="C6" s="42" t="s">
        <v>171</v>
      </c>
      <c r="D6" s="134">
        <f>D7+D9+D11</f>
        <v>172839.03</v>
      </c>
      <c r="E6" s="136">
        <f>E7+E9+E11</f>
        <v>1898200</v>
      </c>
      <c r="F6" s="134">
        <f>F7+F9+F11</f>
        <v>1031032.78</v>
      </c>
      <c r="G6" s="134">
        <f aca="true" t="shared" si="0" ref="G6:G19">F6/D6*100</f>
        <v>596.5277518625278</v>
      </c>
      <c r="H6" s="159">
        <f>F6/E6*100</f>
        <v>54.31634074386261</v>
      </c>
    </row>
    <row r="7" spans="1:8" s="42" customFormat="1" ht="27" customHeight="1">
      <c r="A7" s="78">
        <v>814</v>
      </c>
      <c r="B7" s="78"/>
      <c r="C7" s="53" t="s">
        <v>117</v>
      </c>
      <c r="D7" s="134">
        <f>D8</f>
        <v>172839.03</v>
      </c>
      <c r="E7" s="136">
        <v>1898200</v>
      </c>
      <c r="F7" s="134">
        <f>F8</f>
        <v>1031032.78</v>
      </c>
      <c r="G7" s="134">
        <f t="shared" si="0"/>
        <v>596.5277518625278</v>
      </c>
      <c r="H7" s="159">
        <f>F7/E7*100</f>
        <v>54.31634074386261</v>
      </c>
    </row>
    <row r="8" spans="2:8" ht="24.75" customHeight="1">
      <c r="B8" s="79">
        <v>8141</v>
      </c>
      <c r="C8" s="55" t="s">
        <v>173</v>
      </c>
      <c r="D8" s="137">
        <v>172839.03</v>
      </c>
      <c r="E8" s="89"/>
      <c r="F8" s="137">
        <v>1031032.78</v>
      </c>
      <c r="G8" s="137">
        <f t="shared" si="0"/>
        <v>596.5277518625278</v>
      </c>
      <c r="H8" s="159"/>
    </row>
    <row r="9" spans="1:8" ht="24.75" customHeight="1" hidden="1">
      <c r="A9" s="78">
        <v>816</v>
      </c>
      <c r="B9" s="78"/>
      <c r="C9" s="53" t="s">
        <v>134</v>
      </c>
      <c r="D9" s="134">
        <f>D10</f>
        <v>0</v>
      </c>
      <c r="E9" s="136">
        <v>0</v>
      </c>
      <c r="F9" s="134">
        <f>F10</f>
        <v>0</v>
      </c>
      <c r="G9" s="134" t="e">
        <f t="shared" si="0"/>
        <v>#DIV/0!</v>
      </c>
      <c r="H9" s="159" t="e">
        <f>F9/E9*100</f>
        <v>#DIV/0!</v>
      </c>
    </row>
    <row r="10" spans="2:8" ht="24.75" customHeight="1" hidden="1">
      <c r="B10" s="79">
        <v>8163</v>
      </c>
      <c r="C10" s="55" t="s">
        <v>135</v>
      </c>
      <c r="D10" s="137">
        <v>0</v>
      </c>
      <c r="E10" s="89">
        <v>0</v>
      </c>
      <c r="F10" s="137">
        <v>0</v>
      </c>
      <c r="G10" s="134" t="e">
        <f t="shared" si="0"/>
        <v>#DIV/0!</v>
      </c>
      <c r="H10" s="159"/>
    </row>
    <row r="11" spans="1:8" ht="13.5" customHeight="1" hidden="1">
      <c r="A11" s="78">
        <v>818</v>
      </c>
      <c r="C11" s="53" t="s">
        <v>167</v>
      </c>
      <c r="D11" s="134">
        <f>D12</f>
        <v>0</v>
      </c>
      <c r="E11" s="136">
        <v>0</v>
      </c>
      <c r="F11" s="134">
        <f>F12</f>
        <v>0</v>
      </c>
      <c r="G11" s="134" t="e">
        <f t="shared" si="0"/>
        <v>#DIV/0!</v>
      </c>
      <c r="H11" s="159" t="s">
        <v>144</v>
      </c>
    </row>
    <row r="12" spans="1:8" s="42" customFormat="1" ht="24.75" customHeight="1" hidden="1">
      <c r="A12" s="79"/>
      <c r="B12" s="79">
        <v>8181</v>
      </c>
      <c r="C12" s="55" t="s">
        <v>168</v>
      </c>
      <c r="D12" s="137">
        <v>0</v>
      </c>
      <c r="E12" s="89"/>
      <c r="F12" s="137">
        <v>0</v>
      </c>
      <c r="G12" s="137" t="e">
        <f t="shared" si="0"/>
        <v>#DIV/0!</v>
      </c>
      <c r="H12" s="161"/>
    </row>
    <row r="13" spans="1:8" ht="13.5" customHeight="1">
      <c r="A13" s="78">
        <v>83</v>
      </c>
      <c r="B13" s="78"/>
      <c r="C13" s="42" t="s">
        <v>17</v>
      </c>
      <c r="D13" s="134">
        <f>SUM(D14+D16+D18)</f>
        <v>1392625.03</v>
      </c>
      <c r="E13" s="136">
        <f>SUM(E14+E16+E18)</f>
        <v>664500</v>
      </c>
      <c r="F13" s="134">
        <f>SUM(F14+F16+F18)</f>
        <v>826758.93</v>
      </c>
      <c r="G13" s="134">
        <f t="shared" si="0"/>
        <v>59.36694459670885</v>
      </c>
      <c r="H13" s="159">
        <f>F13/E13*100</f>
        <v>124.4181986455982</v>
      </c>
    </row>
    <row r="14" spans="1:8" ht="24.75" customHeight="1">
      <c r="A14" s="78">
        <v>832</v>
      </c>
      <c r="B14" s="78"/>
      <c r="C14" s="53" t="s">
        <v>145</v>
      </c>
      <c r="D14" s="134">
        <f>SUM(D15)</f>
        <v>33998.82</v>
      </c>
      <c r="E14" s="136">
        <v>531800</v>
      </c>
      <c r="F14" s="134">
        <f>SUM(F15)</f>
        <v>68878.12</v>
      </c>
      <c r="G14" s="134">
        <f t="shared" si="0"/>
        <v>202.58973693792905</v>
      </c>
      <c r="H14" s="159">
        <f>F14/E14*100</f>
        <v>12.951884166980065</v>
      </c>
    </row>
    <row r="15" spans="2:8" ht="24.75" customHeight="1">
      <c r="B15" s="79">
        <v>8321</v>
      </c>
      <c r="C15" s="55" t="s">
        <v>122</v>
      </c>
      <c r="D15" s="137">
        <v>33998.82</v>
      </c>
      <c r="E15" s="89"/>
      <c r="F15" s="137">
        <v>68878.12</v>
      </c>
      <c r="G15" s="137">
        <f t="shared" si="0"/>
        <v>202.58973693792905</v>
      </c>
      <c r="H15" s="159"/>
    </row>
    <row r="16" spans="1:8" s="42" customFormat="1" ht="24.75" customHeight="1" hidden="1">
      <c r="A16" s="78">
        <v>833</v>
      </c>
      <c r="B16" s="78"/>
      <c r="C16" s="53" t="s">
        <v>125</v>
      </c>
      <c r="D16" s="134">
        <f>SUM(D17)</f>
        <v>0</v>
      </c>
      <c r="E16" s="136">
        <v>0</v>
      </c>
      <c r="F16" s="134">
        <f>SUM(F17)</f>
        <v>0</v>
      </c>
      <c r="G16" s="134" t="s">
        <v>144</v>
      </c>
      <c r="H16" s="159" t="s">
        <v>144</v>
      </c>
    </row>
    <row r="17" spans="2:9" ht="24.75" customHeight="1" hidden="1">
      <c r="B17" s="79">
        <v>8331</v>
      </c>
      <c r="C17" s="55" t="s">
        <v>126</v>
      </c>
      <c r="D17" s="137">
        <v>0</v>
      </c>
      <c r="E17" s="89"/>
      <c r="F17" s="137">
        <v>0</v>
      </c>
      <c r="G17" s="137" t="s">
        <v>144</v>
      </c>
      <c r="H17" s="159"/>
      <c r="I17" s="46"/>
    </row>
    <row r="18" spans="1:8" s="42" customFormat="1" ht="24.75" customHeight="1">
      <c r="A18" s="78">
        <v>834</v>
      </c>
      <c r="B18" s="78"/>
      <c r="C18" s="53" t="s">
        <v>67</v>
      </c>
      <c r="D18" s="134">
        <f>SUM(D19)</f>
        <v>1358626.21</v>
      </c>
      <c r="E18" s="136">
        <v>132700</v>
      </c>
      <c r="F18" s="134">
        <f>SUM(F19)</f>
        <v>757880.81</v>
      </c>
      <c r="G18" s="134">
        <f t="shared" si="0"/>
        <v>55.78287864768928</v>
      </c>
      <c r="H18" s="159">
        <f>F18/E18*100</f>
        <v>571.1234438583272</v>
      </c>
    </row>
    <row r="19" spans="1:8" s="42" customFormat="1" ht="24.75" customHeight="1">
      <c r="A19" s="79"/>
      <c r="B19" s="79">
        <v>8341</v>
      </c>
      <c r="C19" s="55" t="s">
        <v>68</v>
      </c>
      <c r="D19" s="137">
        <v>1358626.21</v>
      </c>
      <c r="E19" s="89"/>
      <c r="F19" s="137">
        <v>757880.81</v>
      </c>
      <c r="G19" s="137">
        <f t="shared" si="0"/>
        <v>55.78287864768928</v>
      </c>
      <c r="H19" s="159"/>
    </row>
    <row r="20" spans="1:8" s="42" customFormat="1" ht="12.75" customHeight="1" hidden="1">
      <c r="A20" s="78">
        <v>84</v>
      </c>
      <c r="B20" s="78"/>
      <c r="C20" s="53" t="s">
        <v>74</v>
      </c>
      <c r="D20" s="136">
        <f>SUM(D23+D21)</f>
        <v>0</v>
      </c>
      <c r="E20" s="136">
        <f>SUM(E23+E21)</f>
        <v>0</v>
      </c>
      <c r="F20" s="136">
        <f>SUM(F23+F21)</f>
        <v>0</v>
      </c>
      <c r="G20" s="134" t="s">
        <v>144</v>
      </c>
      <c r="H20" s="159" t="e">
        <f>F20/E20*100</f>
        <v>#DIV/0!</v>
      </c>
    </row>
    <row r="21" spans="1:8" s="42" customFormat="1" ht="24.75" customHeight="1" hidden="1">
      <c r="A21" s="78">
        <v>842</v>
      </c>
      <c r="B21" s="78"/>
      <c r="C21" s="53" t="s">
        <v>160</v>
      </c>
      <c r="D21" s="136">
        <f>SUM(D22)</f>
        <v>0</v>
      </c>
      <c r="E21" s="136">
        <v>0</v>
      </c>
      <c r="F21" s="136">
        <f>SUM(F22)</f>
        <v>0</v>
      </c>
      <c r="G21" s="134" t="s">
        <v>144</v>
      </c>
      <c r="H21" s="159" t="e">
        <f>F21/E21*100</f>
        <v>#DIV/0!</v>
      </c>
    </row>
    <row r="22" spans="1:8" ht="24.75" customHeight="1" hidden="1">
      <c r="A22" s="78"/>
      <c r="B22" s="79">
        <v>8422</v>
      </c>
      <c r="C22" s="55" t="s">
        <v>161</v>
      </c>
      <c r="D22" s="89">
        <v>0</v>
      </c>
      <c r="E22" s="136"/>
      <c r="F22" s="89">
        <v>0</v>
      </c>
      <c r="G22" s="134" t="s">
        <v>144</v>
      </c>
      <c r="H22" s="159"/>
    </row>
    <row r="23" spans="1:8" s="57" customFormat="1" ht="24.75" customHeight="1" hidden="1">
      <c r="A23" s="78">
        <v>844</v>
      </c>
      <c r="B23" s="78"/>
      <c r="C23" s="53" t="s">
        <v>123</v>
      </c>
      <c r="D23" s="136">
        <f>SUM(D24)</f>
        <v>0</v>
      </c>
      <c r="E23" s="136">
        <v>0</v>
      </c>
      <c r="F23" s="136">
        <f>SUM(F24)</f>
        <v>0</v>
      </c>
      <c r="G23" s="134" t="s">
        <v>144</v>
      </c>
      <c r="H23" s="159" t="e">
        <f>F23/E23*100</f>
        <v>#DIV/0!</v>
      </c>
    </row>
    <row r="24" spans="2:8" ht="29.25" customHeight="1" hidden="1">
      <c r="B24" s="79">
        <v>8443</v>
      </c>
      <c r="C24" s="55" t="s">
        <v>116</v>
      </c>
      <c r="D24" s="89">
        <v>0</v>
      </c>
      <c r="E24" s="89">
        <v>0</v>
      </c>
      <c r="F24" s="89">
        <v>0</v>
      </c>
      <c r="G24" s="134" t="s">
        <v>144</v>
      </c>
      <c r="H24" s="159"/>
    </row>
    <row r="25" spans="4:8" ht="12.75" customHeight="1" hidden="1">
      <c r="D25" s="89"/>
      <c r="E25" s="89"/>
      <c r="F25" s="89"/>
      <c r="G25" s="134"/>
      <c r="H25" s="159"/>
    </row>
    <row r="26" spans="1:8" s="182" customFormat="1" ht="27" customHeight="1" hidden="1">
      <c r="A26" s="78">
        <v>5</v>
      </c>
      <c r="B26" s="78"/>
      <c r="C26" s="105" t="s">
        <v>18</v>
      </c>
      <c r="D26" s="136">
        <f>D27+D35+D32</f>
        <v>0</v>
      </c>
      <c r="E26" s="136">
        <f>E27+E35+E32</f>
        <v>0</v>
      </c>
      <c r="F26" s="136">
        <f>F27+F35+F32</f>
        <v>0</v>
      </c>
      <c r="G26" s="159" t="s">
        <v>144</v>
      </c>
      <c r="H26" s="159" t="s">
        <v>144</v>
      </c>
    </row>
    <row r="27" spans="1:8" s="182" customFormat="1" ht="13.5" customHeight="1" hidden="1">
      <c r="A27" s="78">
        <v>51</v>
      </c>
      <c r="B27" s="78"/>
      <c r="C27" s="42" t="s">
        <v>174</v>
      </c>
      <c r="D27" s="136">
        <f>SUM(D28+D30)</f>
        <v>0</v>
      </c>
      <c r="E27" s="136">
        <f>SUM(E28+E30)</f>
        <v>0</v>
      </c>
      <c r="F27" s="136">
        <f>SUM(F28+F30)</f>
        <v>0</v>
      </c>
      <c r="G27" s="159" t="s">
        <v>144</v>
      </c>
      <c r="H27" s="159" t="s">
        <v>144</v>
      </c>
    </row>
    <row r="28" spans="1:8" s="182" customFormat="1" ht="13.5" customHeight="1" hidden="1">
      <c r="A28" s="78">
        <v>514</v>
      </c>
      <c r="B28" s="78"/>
      <c r="C28" s="42" t="s">
        <v>119</v>
      </c>
      <c r="D28" s="136">
        <f>SUM(D29)</f>
        <v>0</v>
      </c>
      <c r="E28" s="136">
        <v>0</v>
      </c>
      <c r="F28" s="136">
        <f>SUM(F29)</f>
        <v>0</v>
      </c>
      <c r="G28" s="159" t="s">
        <v>144</v>
      </c>
      <c r="H28" s="159" t="s">
        <v>144</v>
      </c>
    </row>
    <row r="29" spans="1:8" s="185" customFormat="1" ht="13.5" customHeight="1" hidden="1">
      <c r="A29" s="79"/>
      <c r="B29" s="79">
        <v>5141</v>
      </c>
      <c r="C29" s="43" t="s">
        <v>120</v>
      </c>
      <c r="D29" s="54">
        <v>0</v>
      </c>
      <c r="E29" s="142"/>
      <c r="F29" s="142">
        <f>SUM('posebni dio'!D113)</f>
        <v>0</v>
      </c>
      <c r="G29" s="159" t="s">
        <v>144</v>
      </c>
      <c r="H29" s="159" t="s">
        <v>144</v>
      </c>
    </row>
    <row r="30" spans="1:8" s="185" customFormat="1" ht="15.75" customHeight="1" hidden="1">
      <c r="A30" s="171">
        <v>518</v>
      </c>
      <c r="B30" s="160"/>
      <c r="C30" s="185" t="s">
        <v>166</v>
      </c>
      <c r="D30" s="186">
        <f>SUM(D31)</f>
        <v>0</v>
      </c>
      <c r="E30" s="172">
        <v>0</v>
      </c>
      <c r="F30" s="172">
        <f>SUM(F31)</f>
        <v>0</v>
      </c>
      <c r="G30" s="173" t="e">
        <f aca="true" t="shared" si="1" ref="G30:G39">F30/D30*100</f>
        <v>#DIV/0!</v>
      </c>
      <c r="H30" s="181" t="e">
        <f>F30/E30*100</f>
        <v>#DIV/0!</v>
      </c>
    </row>
    <row r="31" spans="1:8" s="185" customFormat="1" ht="29.25" customHeight="1" hidden="1">
      <c r="A31" s="171"/>
      <c r="B31" s="160">
        <v>5181</v>
      </c>
      <c r="C31" s="183" t="s">
        <v>170</v>
      </c>
      <c r="D31" s="176">
        <v>0</v>
      </c>
      <c r="E31" s="177"/>
      <c r="F31" s="177">
        <f>SUM('posebni dio'!D115)</f>
        <v>0</v>
      </c>
      <c r="G31" s="184" t="e">
        <f t="shared" si="1"/>
        <v>#DIV/0!</v>
      </c>
      <c r="H31" s="181"/>
    </row>
    <row r="32" spans="1:8" s="182" customFormat="1" ht="22.5" customHeight="1" hidden="1">
      <c r="A32" s="171">
        <v>53</v>
      </c>
      <c r="B32" s="160"/>
      <c r="C32" s="185" t="s">
        <v>131</v>
      </c>
      <c r="D32" s="172">
        <f aca="true" t="shared" si="2" ref="D32:F33">SUM(D33)</f>
        <v>0</v>
      </c>
      <c r="E32" s="172">
        <f t="shared" si="2"/>
        <v>0</v>
      </c>
      <c r="F32" s="172">
        <f t="shared" si="2"/>
        <v>0</v>
      </c>
      <c r="G32" s="173" t="e">
        <f t="shared" si="1"/>
        <v>#DIV/0!</v>
      </c>
      <c r="H32" s="181" t="s">
        <v>144</v>
      </c>
    </row>
    <row r="33" spans="1:8" s="182" customFormat="1" ht="22.5" customHeight="1" hidden="1">
      <c r="A33" s="171">
        <v>532</v>
      </c>
      <c r="B33" s="171"/>
      <c r="C33" s="185" t="s">
        <v>122</v>
      </c>
      <c r="D33" s="180">
        <f>SUM(D34)</f>
        <v>0</v>
      </c>
      <c r="E33" s="172">
        <v>0</v>
      </c>
      <c r="F33" s="172">
        <f t="shared" si="2"/>
        <v>0</v>
      </c>
      <c r="G33" s="173" t="e">
        <f t="shared" si="1"/>
        <v>#DIV/0!</v>
      </c>
      <c r="H33" s="181" t="s">
        <v>144</v>
      </c>
    </row>
    <row r="34" spans="1:8" s="185" customFormat="1" ht="24.75" customHeight="1" hidden="1">
      <c r="A34" s="160"/>
      <c r="B34" s="160">
        <v>5321</v>
      </c>
      <c r="C34" s="182" t="s">
        <v>122</v>
      </c>
      <c r="D34" s="177">
        <v>0</v>
      </c>
      <c r="E34" s="177"/>
      <c r="F34" s="177">
        <f>SUM('posebni dio'!D123)</f>
        <v>0</v>
      </c>
      <c r="G34" s="184" t="e">
        <f t="shared" si="1"/>
        <v>#DIV/0!</v>
      </c>
      <c r="H34" s="181"/>
    </row>
    <row r="35" spans="1:8" s="182" customFormat="1" ht="24.75" customHeight="1" hidden="1">
      <c r="A35" s="171">
        <v>54</v>
      </c>
      <c r="B35" s="160"/>
      <c r="C35" s="185" t="s">
        <v>82</v>
      </c>
      <c r="D35" s="180">
        <f>D38+D36</f>
        <v>0</v>
      </c>
      <c r="E35" s="180">
        <f>E38+E36</f>
        <v>0</v>
      </c>
      <c r="F35" s="180">
        <f>F38+F36</f>
        <v>0</v>
      </c>
      <c r="G35" s="173" t="e">
        <f t="shared" si="1"/>
        <v>#DIV/0!</v>
      </c>
      <c r="H35" s="181" t="s">
        <v>144</v>
      </c>
    </row>
    <row r="36" spans="1:8" s="185" customFormat="1" ht="29.25" customHeight="1" hidden="1">
      <c r="A36" s="171">
        <v>542</v>
      </c>
      <c r="B36" s="171"/>
      <c r="C36" s="179" t="s">
        <v>118</v>
      </c>
      <c r="D36" s="180">
        <f>SUM(D37)</f>
        <v>0</v>
      </c>
      <c r="E36" s="186">
        <v>0</v>
      </c>
      <c r="F36" s="186">
        <f>SUM(F37)</f>
        <v>0</v>
      </c>
      <c r="G36" s="173" t="e">
        <f t="shared" si="1"/>
        <v>#DIV/0!</v>
      </c>
      <c r="H36" s="181" t="s">
        <v>144</v>
      </c>
    </row>
    <row r="37" spans="1:8" s="182" customFormat="1" ht="33" customHeight="1" hidden="1">
      <c r="A37" s="160"/>
      <c r="B37" s="160">
        <v>5422</v>
      </c>
      <c r="C37" s="183" t="s">
        <v>124</v>
      </c>
      <c r="D37" s="176">
        <v>0</v>
      </c>
      <c r="E37" s="177">
        <v>0</v>
      </c>
      <c r="F37" s="177">
        <f>SUM('posebni dio'!D91)</f>
        <v>0</v>
      </c>
      <c r="G37" s="184" t="e">
        <f t="shared" si="1"/>
        <v>#DIV/0!</v>
      </c>
      <c r="H37" s="181"/>
    </row>
    <row r="38" spans="1:8" s="182" customFormat="1" ht="24.75" customHeight="1" hidden="1">
      <c r="A38" s="171">
        <v>544</v>
      </c>
      <c r="B38" s="171"/>
      <c r="C38" s="179" t="s">
        <v>83</v>
      </c>
      <c r="D38" s="180">
        <f>D39+D40</f>
        <v>0</v>
      </c>
      <c r="E38" s="180">
        <v>0</v>
      </c>
      <c r="F38" s="180">
        <f>F39+F40</f>
        <v>0</v>
      </c>
      <c r="G38" s="173" t="e">
        <f t="shared" si="1"/>
        <v>#DIV/0!</v>
      </c>
      <c r="H38" s="181" t="s">
        <v>144</v>
      </c>
    </row>
    <row r="39" spans="1:8" s="182" customFormat="1" ht="29.25" customHeight="1" hidden="1">
      <c r="A39" s="160"/>
      <c r="B39" s="160">
        <v>5443</v>
      </c>
      <c r="C39" s="183" t="s">
        <v>92</v>
      </c>
      <c r="D39" s="176">
        <v>0</v>
      </c>
      <c r="E39" s="177"/>
      <c r="F39" s="177">
        <f>SUM('posebni dio'!D93)</f>
        <v>0</v>
      </c>
      <c r="G39" s="184" t="e">
        <f t="shared" si="1"/>
        <v>#DIV/0!</v>
      </c>
      <c r="H39" s="181"/>
    </row>
    <row r="40" spans="2:8" ht="20.25" customHeight="1" hidden="1">
      <c r="B40" s="79">
        <v>5446</v>
      </c>
      <c r="C40" s="55" t="s">
        <v>93</v>
      </c>
      <c r="D40" s="54">
        <v>0</v>
      </c>
      <c r="F40" s="142">
        <f>SUM('posebni dio'!D105)</f>
        <v>0</v>
      </c>
      <c r="G40" s="137" t="s">
        <v>144</v>
      </c>
      <c r="H40" s="159"/>
    </row>
  </sheetData>
  <sheetProtection/>
  <mergeCells count="3">
    <mergeCell ref="A1:H1"/>
    <mergeCell ref="A2:C2"/>
    <mergeCell ref="A3:C3"/>
  </mergeCells>
  <printOptions horizontalCentered="1"/>
  <pageMargins left="0.1968503937007874" right="0.1968503937007874" top="0.6299212598425197" bottom="0.6299212598425197" header="0.5118110236220472" footer="0.5118110236220472"/>
  <pageSetup horizontalDpi="300" verticalDpi="3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809"/>
  <sheetViews>
    <sheetView zoomScalePageLayoutView="0" workbookViewId="0" topLeftCell="A1">
      <pane ySplit="2" topLeftCell="A3" activePane="bottomLeft" state="frozen"/>
      <selection pane="topLeft" activeCell="I11" sqref="I11"/>
      <selection pane="bottomLeft" activeCell="F25" sqref="F25"/>
    </sheetView>
  </sheetViews>
  <sheetFormatPr defaultColWidth="11.421875" defaultRowHeight="12.75"/>
  <cols>
    <col min="1" max="1" width="7.00390625" style="61" customWidth="1"/>
    <col min="2" max="2" width="49.7109375" style="69" customWidth="1"/>
    <col min="3" max="3" width="13.421875" style="80" customWidth="1"/>
    <col min="4" max="4" width="12.7109375" style="83" customWidth="1"/>
    <col min="5" max="5" width="8.140625" style="82" customWidth="1"/>
    <col min="6" max="6" width="13.7109375" style="55" customWidth="1"/>
    <col min="7" max="7" width="14.00390625" style="55" customWidth="1"/>
    <col min="8" max="8" width="11.421875" style="55" customWidth="1"/>
    <col min="9" max="9" width="10.57421875" style="55" customWidth="1"/>
    <col min="10" max="16384" width="11.421875" style="55" customWidth="1"/>
  </cols>
  <sheetData>
    <row r="1" spans="1:5" ht="28.5" customHeight="1">
      <c r="A1" s="253" t="s">
        <v>66</v>
      </c>
      <c r="B1" s="253"/>
      <c r="C1" s="253"/>
      <c r="D1" s="253"/>
      <c r="E1" s="253"/>
    </row>
    <row r="2" spans="1:6" ht="27.75" customHeight="1">
      <c r="A2" s="256" t="s">
        <v>138</v>
      </c>
      <c r="B2" s="257"/>
      <c r="C2" s="87" t="s">
        <v>186</v>
      </c>
      <c r="D2" s="87" t="s">
        <v>179</v>
      </c>
      <c r="E2" s="64" t="s">
        <v>139</v>
      </c>
      <c r="F2" s="124"/>
    </row>
    <row r="3" spans="1:5" ht="12" customHeight="1">
      <c r="A3" s="254" t="s">
        <v>143</v>
      </c>
      <c r="B3" s="255"/>
      <c r="C3" s="65">
        <v>2</v>
      </c>
      <c r="D3" s="65">
        <v>3</v>
      </c>
      <c r="E3" s="66" t="s">
        <v>142</v>
      </c>
    </row>
    <row r="4" spans="1:13" ht="22.5" customHeight="1">
      <c r="A4" s="60">
        <v>5</v>
      </c>
      <c r="B4" s="48" t="s">
        <v>148</v>
      </c>
      <c r="C4" s="52">
        <f>C6+C80+C95+C107+C119</f>
        <v>8577275</v>
      </c>
      <c r="D4" s="213">
        <f>D6+D80+D95+D107+D119</f>
        <v>2048421.97</v>
      </c>
      <c r="E4" s="162">
        <f>D4/C4*100</f>
        <v>23.881966825128025</v>
      </c>
      <c r="F4" s="52"/>
      <c r="G4" s="52"/>
      <c r="H4" s="52"/>
      <c r="I4" s="53"/>
      <c r="J4" s="52"/>
      <c r="L4" s="54"/>
      <c r="M4" s="54"/>
    </row>
    <row r="5" spans="1:6" ht="12.75" customHeight="1">
      <c r="A5" s="60"/>
      <c r="B5" s="48"/>
      <c r="C5" s="52"/>
      <c r="D5" s="213"/>
      <c r="E5" s="163"/>
      <c r="F5" s="52"/>
    </row>
    <row r="6" spans="1:6" ht="25.5" customHeight="1">
      <c r="A6" s="48">
        <v>5000</v>
      </c>
      <c r="B6" s="48" t="s">
        <v>105</v>
      </c>
      <c r="C6" s="52">
        <f>C8+C64</f>
        <v>8577275</v>
      </c>
      <c r="D6" s="213">
        <f>D8+D64</f>
        <v>2048421.97</v>
      </c>
      <c r="E6" s="162">
        <f>D6/C6*100</f>
        <v>23.881966825128025</v>
      </c>
      <c r="F6" s="52"/>
    </row>
    <row r="7" spans="2:6" ht="12.75" customHeight="1">
      <c r="B7" s="61"/>
      <c r="C7" s="52"/>
      <c r="D7" s="213"/>
      <c r="E7" s="163"/>
      <c r="F7" s="52"/>
    </row>
    <row r="8" spans="1:7" ht="24">
      <c r="A8" s="191" t="s">
        <v>176</v>
      </c>
      <c r="B8" s="48" t="s">
        <v>58</v>
      </c>
      <c r="C8" s="52">
        <f>SUM(C10+C20+C51+C60+C57)</f>
        <v>8360875</v>
      </c>
      <c r="D8" s="213">
        <f>SUM(D10+D20+D51+D60+D57)</f>
        <v>1998936.94</v>
      </c>
      <c r="E8" s="162">
        <f>D8/C8*100</f>
        <v>23.90822659111636</v>
      </c>
      <c r="F8" s="52"/>
      <c r="G8" s="202"/>
    </row>
    <row r="9" spans="1:7" s="53" customFormat="1" ht="12.75" hidden="1">
      <c r="A9" s="107">
        <v>3</v>
      </c>
      <c r="B9" s="105" t="s">
        <v>34</v>
      </c>
      <c r="C9" s="52">
        <f>C10+C20+C51</f>
        <v>7867100</v>
      </c>
      <c r="D9" s="213">
        <f>D10+D20+D51</f>
        <v>1523577.4</v>
      </c>
      <c r="E9" s="162">
        <f>D9/C9*100</f>
        <v>19.366442526470998</v>
      </c>
      <c r="F9" s="52"/>
      <c r="G9" s="203"/>
    </row>
    <row r="10" spans="1:7" s="53" customFormat="1" ht="12.75">
      <c r="A10" s="107">
        <v>31</v>
      </c>
      <c r="B10" s="107" t="s">
        <v>35</v>
      </c>
      <c r="C10" s="52">
        <f>C11+C15+C17</f>
        <v>2468700</v>
      </c>
      <c r="D10" s="213">
        <f>D11+D15+D17</f>
        <v>1053384.21</v>
      </c>
      <c r="E10" s="162">
        <f>D10/C10*100</f>
        <v>42.669591687932915</v>
      </c>
      <c r="F10" s="52"/>
      <c r="G10" s="203"/>
    </row>
    <row r="11" spans="1:7" s="53" customFormat="1" ht="12.75">
      <c r="A11" s="107">
        <v>311</v>
      </c>
      <c r="B11" s="107" t="s">
        <v>79</v>
      </c>
      <c r="C11" s="52">
        <v>2004200</v>
      </c>
      <c r="D11" s="213">
        <f>D12+D13+D14</f>
        <v>853445.88</v>
      </c>
      <c r="E11" s="162">
        <f>D11/C11*100</f>
        <v>42.58286997305658</v>
      </c>
      <c r="F11" s="52"/>
      <c r="G11" s="203"/>
    </row>
    <row r="12" spans="1:9" ht="12.75" customHeight="1">
      <c r="A12" s="111">
        <v>3111</v>
      </c>
      <c r="B12" s="111" t="s">
        <v>36</v>
      </c>
      <c r="C12" s="54"/>
      <c r="D12" s="214">
        <v>851473</v>
      </c>
      <c r="E12" s="163"/>
      <c r="F12" s="52"/>
      <c r="G12" s="202"/>
      <c r="H12" s="53"/>
      <c r="I12" s="53"/>
    </row>
    <row r="13" spans="1:7" ht="12.75" customHeight="1" hidden="1">
      <c r="A13" s="111">
        <v>3112</v>
      </c>
      <c r="B13" s="111" t="s">
        <v>109</v>
      </c>
      <c r="C13" s="54"/>
      <c r="D13" s="214">
        <v>0</v>
      </c>
      <c r="E13" s="163"/>
      <c r="F13" s="52"/>
      <c r="G13" s="202"/>
    </row>
    <row r="14" spans="1:7" ht="12.75" customHeight="1">
      <c r="A14" s="111">
        <v>3113</v>
      </c>
      <c r="B14" s="111" t="s">
        <v>96</v>
      </c>
      <c r="C14" s="54"/>
      <c r="D14" s="214">
        <v>1972.88</v>
      </c>
      <c r="E14" s="163"/>
      <c r="F14" s="52"/>
      <c r="G14" s="202"/>
    </row>
    <row r="15" spans="1:7" s="53" customFormat="1" ht="12.75">
      <c r="A15" s="107">
        <v>312</v>
      </c>
      <c r="B15" s="107" t="s">
        <v>37</v>
      </c>
      <c r="C15" s="52">
        <v>132700</v>
      </c>
      <c r="D15" s="213">
        <f>SUM(D16)</f>
        <v>63810.86</v>
      </c>
      <c r="E15" s="162">
        <f>D15/C15*100</f>
        <v>48.08655614167295</v>
      </c>
      <c r="F15" s="52"/>
      <c r="G15" s="203"/>
    </row>
    <row r="16" spans="1:7" ht="13.5" customHeight="1">
      <c r="A16" s="111">
        <v>3121</v>
      </c>
      <c r="B16" s="111" t="s">
        <v>37</v>
      </c>
      <c r="C16" s="54"/>
      <c r="D16" s="214">
        <v>63810.86</v>
      </c>
      <c r="E16" s="163"/>
      <c r="F16" s="52"/>
      <c r="G16" s="202"/>
    </row>
    <row r="17" spans="1:7" s="53" customFormat="1" ht="13.5" customHeight="1">
      <c r="A17" s="107">
        <v>313</v>
      </c>
      <c r="B17" s="107" t="s">
        <v>38</v>
      </c>
      <c r="C17" s="52">
        <v>331800</v>
      </c>
      <c r="D17" s="213">
        <f>D18+D19</f>
        <v>136127.47</v>
      </c>
      <c r="E17" s="162">
        <f>D17/C17*100</f>
        <v>41.02696503918023</v>
      </c>
      <c r="F17" s="52"/>
      <c r="G17" s="203"/>
    </row>
    <row r="18" spans="1:7" ht="13.5" customHeight="1">
      <c r="A18" s="111">
        <v>3132</v>
      </c>
      <c r="B18" s="111" t="s">
        <v>86</v>
      </c>
      <c r="C18" s="54"/>
      <c r="D18" s="214">
        <v>136127.47</v>
      </c>
      <c r="E18" s="163"/>
      <c r="F18" s="52"/>
      <c r="G18" s="202"/>
    </row>
    <row r="19" spans="1:7" ht="13.5" customHeight="1" hidden="1">
      <c r="A19" s="111">
        <v>3133</v>
      </c>
      <c r="B19" s="111" t="s">
        <v>90</v>
      </c>
      <c r="C19" s="54"/>
      <c r="D19" s="214">
        <v>0</v>
      </c>
      <c r="E19" s="163"/>
      <c r="F19" s="52"/>
      <c r="G19" s="202"/>
    </row>
    <row r="20" spans="1:7" s="53" customFormat="1" ht="13.5" customHeight="1">
      <c r="A20" s="107">
        <v>32</v>
      </c>
      <c r="B20" s="107" t="s">
        <v>0</v>
      </c>
      <c r="C20" s="52">
        <f>C21+C26+C31+C43+C41</f>
        <v>3259300</v>
      </c>
      <c r="D20" s="213">
        <f>D21+D26+D31+D43+D41</f>
        <v>459609.66</v>
      </c>
      <c r="E20" s="162">
        <f>D20/C20*100</f>
        <v>14.101483754180343</v>
      </c>
      <c r="F20" s="52"/>
      <c r="G20" s="203"/>
    </row>
    <row r="21" spans="1:7" s="53" customFormat="1" ht="13.5" customHeight="1">
      <c r="A21" s="107">
        <v>321</v>
      </c>
      <c r="B21" s="107" t="s">
        <v>4</v>
      </c>
      <c r="C21" s="52">
        <v>99700</v>
      </c>
      <c r="D21" s="213">
        <f>D22+D23+D24+D25</f>
        <v>34208.23</v>
      </c>
      <c r="E21" s="162">
        <f>D21/C21*100</f>
        <v>34.31116349047142</v>
      </c>
      <c r="F21" s="52"/>
      <c r="G21" s="204"/>
    </row>
    <row r="22" spans="1:6" ht="13.5" customHeight="1">
      <c r="A22" s="111">
        <v>3211</v>
      </c>
      <c r="B22" s="111" t="s">
        <v>39</v>
      </c>
      <c r="C22" s="54"/>
      <c r="D22" s="214">
        <v>2834.36</v>
      </c>
      <c r="E22" s="163"/>
      <c r="F22" s="52"/>
    </row>
    <row r="23" spans="1:6" ht="13.5" customHeight="1">
      <c r="A23" s="111">
        <v>3212</v>
      </c>
      <c r="B23" s="111" t="s">
        <v>40</v>
      </c>
      <c r="C23" s="54"/>
      <c r="D23" s="214">
        <v>27497.38</v>
      </c>
      <c r="E23" s="163"/>
      <c r="F23" s="52"/>
    </row>
    <row r="24" spans="1:6" ht="13.5" customHeight="1">
      <c r="A24" s="108" t="s">
        <v>2</v>
      </c>
      <c r="B24" s="111" t="s">
        <v>3</v>
      </c>
      <c r="C24" s="54"/>
      <c r="D24" s="214">
        <v>1828.44</v>
      </c>
      <c r="E24" s="163"/>
      <c r="F24" s="52"/>
    </row>
    <row r="25" spans="1:6" ht="13.5" customHeight="1">
      <c r="A25" s="108">
        <v>3214</v>
      </c>
      <c r="B25" s="111" t="s">
        <v>103</v>
      </c>
      <c r="C25" s="54"/>
      <c r="D25" s="214">
        <v>2048.05</v>
      </c>
      <c r="E25" s="163"/>
      <c r="F25" s="52"/>
    </row>
    <row r="26" spans="1:6" s="53" customFormat="1" ht="13.5" customHeight="1">
      <c r="A26" s="105">
        <v>322</v>
      </c>
      <c r="B26" s="105" t="s">
        <v>41</v>
      </c>
      <c r="C26" s="52">
        <v>358400</v>
      </c>
      <c r="D26" s="213">
        <f>SUM(D27:D30)</f>
        <v>95916.58</v>
      </c>
      <c r="E26" s="162">
        <f>D26/C26*100</f>
        <v>26.762438616071428</v>
      </c>
      <c r="F26" s="52"/>
    </row>
    <row r="27" spans="1:7" ht="13.5" customHeight="1">
      <c r="A27" s="108">
        <v>3221</v>
      </c>
      <c r="B27" s="111" t="s">
        <v>42</v>
      </c>
      <c r="C27" s="54"/>
      <c r="D27" s="214">
        <v>19765.08</v>
      </c>
      <c r="E27" s="163"/>
      <c r="F27" s="52"/>
      <c r="G27" s="202"/>
    </row>
    <row r="28" spans="1:7" ht="13.5" customHeight="1">
      <c r="A28" s="108">
        <v>3223</v>
      </c>
      <c r="B28" s="111" t="s">
        <v>43</v>
      </c>
      <c r="C28" s="54"/>
      <c r="D28" s="214">
        <v>73121.58</v>
      </c>
      <c r="E28" s="163"/>
      <c r="F28" s="52"/>
      <c r="G28" s="202"/>
    </row>
    <row r="29" spans="1:7" ht="13.5" customHeight="1">
      <c r="A29" s="108">
        <v>3224</v>
      </c>
      <c r="B29" s="111" t="s">
        <v>151</v>
      </c>
      <c r="C29" s="54"/>
      <c r="D29" s="214">
        <v>3029.92</v>
      </c>
      <c r="E29" s="163"/>
      <c r="F29" s="52"/>
      <c r="G29" s="202"/>
    </row>
    <row r="30" spans="1:7" ht="13.5" customHeight="1">
      <c r="A30" s="108" t="s">
        <v>5</v>
      </c>
      <c r="B30" s="108" t="s">
        <v>6</v>
      </c>
      <c r="C30" s="54"/>
      <c r="D30" s="214">
        <v>0</v>
      </c>
      <c r="E30" s="163"/>
      <c r="F30" s="52"/>
      <c r="G30" s="205"/>
    </row>
    <row r="31" spans="1:6" s="53" customFormat="1" ht="13.5" customHeight="1">
      <c r="A31" s="105">
        <v>323</v>
      </c>
      <c r="B31" s="105" t="s">
        <v>7</v>
      </c>
      <c r="C31" s="52">
        <v>1034100</v>
      </c>
      <c r="D31" s="213">
        <f>SUM(D32:D40)</f>
        <v>297722.44</v>
      </c>
      <c r="E31" s="162">
        <f>D31/C31*100</f>
        <v>28.790488347355186</v>
      </c>
      <c r="F31" s="52"/>
    </row>
    <row r="32" spans="1:7" ht="13.5" customHeight="1">
      <c r="A32" s="111">
        <v>3231</v>
      </c>
      <c r="B32" s="111" t="s">
        <v>44</v>
      </c>
      <c r="C32" s="54"/>
      <c r="D32" s="214">
        <v>12771.43</v>
      </c>
      <c r="E32" s="163"/>
      <c r="F32" s="52"/>
      <c r="G32" s="202"/>
    </row>
    <row r="33" spans="1:7" ht="13.5" customHeight="1">
      <c r="A33" s="111">
        <v>3232</v>
      </c>
      <c r="B33" s="108" t="s">
        <v>8</v>
      </c>
      <c r="C33" s="54"/>
      <c r="D33" s="214">
        <v>20713.16</v>
      </c>
      <c r="E33" s="163"/>
      <c r="F33" s="52"/>
      <c r="G33" s="202"/>
    </row>
    <row r="34" spans="1:7" ht="13.5" customHeight="1">
      <c r="A34" s="111">
        <v>3233</v>
      </c>
      <c r="B34" s="111" t="s">
        <v>97</v>
      </c>
      <c r="C34" s="54"/>
      <c r="D34" s="214">
        <v>2962.55</v>
      </c>
      <c r="E34" s="163"/>
      <c r="F34" s="52"/>
      <c r="G34" s="202"/>
    </row>
    <row r="35" spans="1:7" ht="13.5" customHeight="1">
      <c r="A35" s="111">
        <v>3234</v>
      </c>
      <c r="B35" s="111" t="s">
        <v>45</v>
      </c>
      <c r="C35" s="54"/>
      <c r="D35" s="214">
        <v>5102.9</v>
      </c>
      <c r="E35" s="163"/>
      <c r="F35" s="52"/>
      <c r="G35" s="205"/>
    </row>
    <row r="36" spans="1:6" ht="13.5" customHeight="1">
      <c r="A36" s="111">
        <v>3235</v>
      </c>
      <c r="B36" s="111" t="s">
        <v>46</v>
      </c>
      <c r="C36" s="54"/>
      <c r="D36" s="214">
        <v>859.68</v>
      </c>
      <c r="E36" s="163"/>
      <c r="F36" s="52"/>
    </row>
    <row r="37" spans="1:7" ht="13.5" customHeight="1">
      <c r="A37" s="111">
        <v>3236</v>
      </c>
      <c r="B37" s="111" t="s">
        <v>152</v>
      </c>
      <c r="C37" s="54"/>
      <c r="D37" s="214">
        <v>54.87</v>
      </c>
      <c r="E37" s="163"/>
      <c r="F37" s="52"/>
      <c r="G37" s="205"/>
    </row>
    <row r="38" spans="1:7" ht="13.5" customHeight="1">
      <c r="A38" s="111">
        <v>3237</v>
      </c>
      <c r="B38" s="108" t="s">
        <v>9</v>
      </c>
      <c r="C38" s="54"/>
      <c r="D38" s="214">
        <v>197445.96</v>
      </c>
      <c r="E38" s="163"/>
      <c r="F38" s="52"/>
      <c r="G38" s="202"/>
    </row>
    <row r="39" spans="1:7" ht="13.5" customHeight="1">
      <c r="A39" s="111">
        <v>3238</v>
      </c>
      <c r="B39" s="108" t="s">
        <v>10</v>
      </c>
      <c r="C39" s="54"/>
      <c r="D39" s="214">
        <v>8370.16</v>
      </c>
      <c r="E39" s="163"/>
      <c r="F39" s="52"/>
      <c r="G39" s="202"/>
    </row>
    <row r="40" spans="1:7" ht="13.5" customHeight="1">
      <c r="A40" s="111">
        <v>3239</v>
      </c>
      <c r="B40" s="108" t="s">
        <v>47</v>
      </c>
      <c r="C40" s="54"/>
      <c r="D40" s="214">
        <v>49441.73</v>
      </c>
      <c r="E40" s="163"/>
      <c r="F40" s="52"/>
      <c r="G40" s="202"/>
    </row>
    <row r="41" spans="1:7" ht="13.5" customHeight="1">
      <c r="A41" s="107">
        <v>324</v>
      </c>
      <c r="B41" s="107" t="s">
        <v>153</v>
      </c>
      <c r="C41" s="52">
        <v>4000</v>
      </c>
      <c r="D41" s="213">
        <f>D42</f>
        <v>0</v>
      </c>
      <c r="E41" s="164">
        <f>D41/C41*100</f>
        <v>0</v>
      </c>
      <c r="F41" s="52"/>
      <c r="G41" s="205"/>
    </row>
    <row r="42" spans="1:7" ht="13.5" customHeight="1">
      <c r="A42" s="111">
        <v>3241</v>
      </c>
      <c r="B42" s="111" t="s">
        <v>153</v>
      </c>
      <c r="C42" s="54"/>
      <c r="D42" s="214">
        <v>0</v>
      </c>
      <c r="E42" s="165"/>
      <c r="F42" s="52"/>
      <c r="G42" s="205"/>
    </row>
    <row r="43" spans="1:6" s="53" customFormat="1" ht="13.5" customHeight="1">
      <c r="A43" s="107">
        <v>329</v>
      </c>
      <c r="B43" s="107" t="s">
        <v>49</v>
      </c>
      <c r="C43" s="52">
        <v>1763100</v>
      </c>
      <c r="D43" s="213">
        <f>SUM(D44:D50)</f>
        <v>31762.41</v>
      </c>
      <c r="E43" s="162">
        <f>D43/C43*100</f>
        <v>1.8015092734388294</v>
      </c>
      <c r="F43" s="52"/>
    </row>
    <row r="44" spans="1:6" ht="13.5" customHeight="1">
      <c r="A44" s="111">
        <v>3291</v>
      </c>
      <c r="B44" s="111" t="s">
        <v>111</v>
      </c>
      <c r="C44" s="54"/>
      <c r="D44" s="214">
        <v>1219.41</v>
      </c>
      <c r="E44" s="163"/>
      <c r="F44" s="52"/>
    </row>
    <row r="45" spans="1:6" ht="13.5" customHeight="1">
      <c r="A45" s="111">
        <v>3292</v>
      </c>
      <c r="B45" s="111" t="s">
        <v>50</v>
      </c>
      <c r="C45" s="54"/>
      <c r="D45" s="214">
        <v>1326.59</v>
      </c>
      <c r="E45" s="163"/>
      <c r="F45" s="52"/>
    </row>
    <row r="46" spans="1:6" ht="13.5" customHeight="1">
      <c r="A46" s="111">
        <v>3293</v>
      </c>
      <c r="B46" s="111" t="s">
        <v>51</v>
      </c>
      <c r="C46" s="54"/>
      <c r="D46" s="214">
        <v>921.47</v>
      </c>
      <c r="E46" s="163"/>
      <c r="F46" s="52"/>
    </row>
    <row r="47" spans="1:7" ht="13.5" customHeight="1">
      <c r="A47" s="111">
        <v>3294</v>
      </c>
      <c r="B47" s="111" t="s">
        <v>172</v>
      </c>
      <c r="C47" s="54"/>
      <c r="D47" s="214">
        <v>92.9</v>
      </c>
      <c r="E47" s="163"/>
      <c r="F47" s="52"/>
      <c r="G47" s="202"/>
    </row>
    <row r="48" spans="1:7" ht="13.5" customHeight="1">
      <c r="A48" s="111">
        <v>3295</v>
      </c>
      <c r="B48" s="111" t="s">
        <v>98</v>
      </c>
      <c r="C48" s="54"/>
      <c r="D48" s="214">
        <v>2769.58</v>
      </c>
      <c r="E48" s="163"/>
      <c r="F48" s="52"/>
      <c r="G48" s="202"/>
    </row>
    <row r="49" spans="1:7" ht="13.5" customHeight="1">
      <c r="A49" s="111">
        <v>3296</v>
      </c>
      <c r="B49" s="111" t="s">
        <v>154</v>
      </c>
      <c r="C49" s="54"/>
      <c r="D49" s="214">
        <v>21056.84</v>
      </c>
      <c r="E49" s="163"/>
      <c r="F49" s="52"/>
      <c r="G49" s="202"/>
    </row>
    <row r="50" spans="1:7" ht="13.5" customHeight="1">
      <c r="A50" s="111">
        <v>3299</v>
      </c>
      <c r="B50" s="111" t="s">
        <v>49</v>
      </c>
      <c r="C50" s="54"/>
      <c r="D50" s="214">
        <v>4375.62</v>
      </c>
      <c r="E50" s="163"/>
      <c r="F50" s="52"/>
      <c r="G50" s="202"/>
    </row>
    <row r="51" spans="1:7" s="53" customFormat="1" ht="13.5" customHeight="1">
      <c r="A51" s="107">
        <v>34</v>
      </c>
      <c r="B51" s="107" t="s">
        <v>11</v>
      </c>
      <c r="C51" s="52">
        <f>C52</f>
        <v>2139100</v>
      </c>
      <c r="D51" s="213">
        <f>D52</f>
        <v>10583.53</v>
      </c>
      <c r="E51" s="162">
        <f>D51/C51*100</f>
        <v>0.4947655556074985</v>
      </c>
      <c r="F51" s="52"/>
      <c r="G51" s="204"/>
    </row>
    <row r="52" spans="1:6" s="53" customFormat="1" ht="13.5" customHeight="1">
      <c r="A52" s="107">
        <v>343</v>
      </c>
      <c r="B52" s="107" t="s">
        <v>54</v>
      </c>
      <c r="C52" s="52">
        <v>2139100</v>
      </c>
      <c r="D52" s="213">
        <f>SUM(D53:D56)</f>
        <v>10583.53</v>
      </c>
      <c r="E52" s="162">
        <f>D52/C52*100</f>
        <v>0.4947655556074985</v>
      </c>
      <c r="F52" s="52"/>
    </row>
    <row r="53" spans="1:7" ht="13.5" customHeight="1">
      <c r="A53" s="61">
        <v>3431</v>
      </c>
      <c r="B53" s="111" t="s">
        <v>55</v>
      </c>
      <c r="C53" s="54"/>
      <c r="D53" s="214">
        <v>4098.52</v>
      </c>
      <c r="E53" s="163"/>
      <c r="F53" s="52"/>
      <c r="G53" s="202"/>
    </row>
    <row r="54" spans="1:7" ht="13.5" customHeight="1" hidden="1">
      <c r="A54" s="61">
        <v>3432</v>
      </c>
      <c r="B54" s="111" t="s">
        <v>81</v>
      </c>
      <c r="C54" s="54"/>
      <c r="D54" s="214">
        <v>0</v>
      </c>
      <c r="E54" s="163"/>
      <c r="F54" s="52"/>
      <c r="G54" s="202"/>
    </row>
    <row r="55" spans="1:7" ht="13.5" customHeight="1">
      <c r="A55" s="61">
        <v>3433</v>
      </c>
      <c r="B55" s="111" t="s">
        <v>56</v>
      </c>
      <c r="C55" s="54"/>
      <c r="D55" s="214">
        <v>6485.01</v>
      </c>
      <c r="E55" s="163"/>
      <c r="F55" s="52"/>
      <c r="G55" s="202"/>
    </row>
    <row r="56" spans="1:8" ht="13.5" customHeight="1" hidden="1">
      <c r="A56" s="61">
        <v>3434</v>
      </c>
      <c r="B56" s="111" t="s">
        <v>78</v>
      </c>
      <c r="C56" s="54"/>
      <c r="D56" s="214">
        <v>0</v>
      </c>
      <c r="E56" s="163"/>
      <c r="F56" s="52"/>
      <c r="G56" s="202"/>
      <c r="H56" s="55">
        <f>SUM(H53:H55)</f>
        <v>0</v>
      </c>
    </row>
    <row r="57" spans="1:7" s="197" customFormat="1" ht="25.5" customHeight="1">
      <c r="A57" s="193">
        <v>37</v>
      </c>
      <c r="B57" s="193" t="s">
        <v>180</v>
      </c>
      <c r="C57" s="229">
        <f aca="true" t="shared" si="0" ref="C57:E58">SUM(C58)</f>
        <v>491075</v>
      </c>
      <c r="D57" s="217">
        <f t="shared" si="0"/>
        <v>475359.54</v>
      </c>
      <c r="E57" s="194">
        <f t="shared" si="0"/>
        <v>96.79978414702438</v>
      </c>
      <c r="F57" s="195"/>
      <c r="G57" s="206"/>
    </row>
    <row r="58" spans="1:7" s="197" customFormat="1" ht="13.5" customHeight="1">
      <c r="A58" s="193">
        <v>372</v>
      </c>
      <c r="B58" s="193" t="s">
        <v>181</v>
      </c>
      <c r="C58" s="229">
        <f t="shared" si="0"/>
        <v>491075</v>
      </c>
      <c r="D58" s="217">
        <f t="shared" si="0"/>
        <v>475359.54</v>
      </c>
      <c r="E58" s="194">
        <f t="shared" si="0"/>
        <v>96.79978414702438</v>
      </c>
      <c r="F58" s="195"/>
      <c r="G58" s="196"/>
    </row>
    <row r="59" spans="1:7" s="201" customFormat="1" ht="13.5" customHeight="1">
      <c r="A59" s="198">
        <v>3721</v>
      </c>
      <c r="B59" s="198" t="s">
        <v>182</v>
      </c>
      <c r="C59" s="230">
        <v>491075</v>
      </c>
      <c r="D59" s="218">
        <v>475359.54</v>
      </c>
      <c r="E59" s="199">
        <f>D59/C59*100</f>
        <v>96.79978414702438</v>
      </c>
      <c r="F59" s="200"/>
      <c r="G59" s="196"/>
    </row>
    <row r="60" spans="1:6" s="53" customFormat="1" ht="13.5" customHeight="1">
      <c r="A60" s="48">
        <v>38</v>
      </c>
      <c r="B60" s="107" t="s">
        <v>99</v>
      </c>
      <c r="C60" s="52">
        <f>SUM(C61)</f>
        <v>2700</v>
      </c>
      <c r="D60" s="213">
        <f>SUM(D61)</f>
        <v>0</v>
      </c>
      <c r="E60" s="162">
        <f>D60/C60*100</f>
        <v>0</v>
      </c>
      <c r="F60" s="52"/>
    </row>
    <row r="61" spans="1:6" s="53" customFormat="1" ht="13.5" customHeight="1">
      <c r="A61" s="48">
        <v>383</v>
      </c>
      <c r="B61" s="107" t="s">
        <v>100</v>
      </c>
      <c r="C61" s="52">
        <v>2700</v>
      </c>
      <c r="D61" s="213">
        <f>SUM(D62)</f>
        <v>0</v>
      </c>
      <c r="E61" s="162">
        <f>D61/C61*100</f>
        <v>0</v>
      </c>
      <c r="F61" s="52"/>
    </row>
    <row r="62" spans="1:6" ht="13.5" customHeight="1">
      <c r="A62" s="61">
        <v>3834</v>
      </c>
      <c r="B62" s="111" t="s">
        <v>130</v>
      </c>
      <c r="C62" s="54"/>
      <c r="D62" s="214">
        <v>0</v>
      </c>
      <c r="E62" s="166" t="e">
        <f>D62/C62*100</f>
        <v>#DIV/0!</v>
      </c>
      <c r="F62" s="52"/>
    </row>
    <row r="63" spans="1:6" ht="12.75" customHeight="1">
      <c r="A63" s="108"/>
      <c r="B63" s="108"/>
      <c r="C63" s="54"/>
      <c r="D63" s="214"/>
      <c r="E63" s="163"/>
      <c r="F63" s="52"/>
    </row>
    <row r="64" spans="1:6" ht="13.5" customHeight="1">
      <c r="A64" s="192" t="s">
        <v>175</v>
      </c>
      <c r="B64" s="107" t="s">
        <v>59</v>
      </c>
      <c r="C64" s="52">
        <f>SUM(C66+C69)</f>
        <v>216400</v>
      </c>
      <c r="D64" s="213">
        <f>SUM(D66+D69)</f>
        <v>49485.03</v>
      </c>
      <c r="E64" s="162">
        <f>D64/C64*100</f>
        <v>22.867389094269868</v>
      </c>
      <c r="F64" s="52"/>
    </row>
    <row r="65" spans="1:6" s="53" customFormat="1" ht="13.5" customHeight="1" hidden="1">
      <c r="A65" s="107">
        <v>4</v>
      </c>
      <c r="B65" s="105" t="s">
        <v>52</v>
      </c>
      <c r="C65" s="52">
        <f>C69+C66</f>
        <v>216400</v>
      </c>
      <c r="D65" s="213">
        <f>D69</f>
        <v>49485.03</v>
      </c>
      <c r="E65" s="162">
        <f>D65/C65*100</f>
        <v>22.867389094269868</v>
      </c>
      <c r="F65" s="52"/>
    </row>
    <row r="66" spans="1:6" s="53" customFormat="1" ht="13.5" customHeight="1">
      <c r="A66" s="107">
        <v>41</v>
      </c>
      <c r="B66" s="107" t="s">
        <v>127</v>
      </c>
      <c r="C66" s="52">
        <f>SUM(C67)</f>
        <v>13300</v>
      </c>
      <c r="D66" s="213">
        <f>SUM(D67)</f>
        <v>0</v>
      </c>
      <c r="E66" s="162">
        <f>D66/C66*100</f>
        <v>0</v>
      </c>
      <c r="F66" s="52"/>
    </row>
    <row r="67" spans="1:6" s="53" customFormat="1" ht="13.5" customHeight="1">
      <c r="A67" s="107">
        <v>412</v>
      </c>
      <c r="B67" s="107" t="s">
        <v>128</v>
      </c>
      <c r="C67" s="52">
        <v>13300</v>
      </c>
      <c r="D67" s="213">
        <f>SUM(D68)</f>
        <v>0</v>
      </c>
      <c r="E67" s="162">
        <f>D67/C67*100</f>
        <v>0</v>
      </c>
      <c r="F67" s="52"/>
    </row>
    <row r="68" spans="1:6" ht="13.5" customHeight="1">
      <c r="A68" s="111">
        <v>4123</v>
      </c>
      <c r="B68" s="111" t="s">
        <v>129</v>
      </c>
      <c r="C68" s="54"/>
      <c r="D68" s="214">
        <v>0</v>
      </c>
      <c r="E68" s="163"/>
      <c r="F68" s="54"/>
    </row>
    <row r="69" spans="1:6" s="53" customFormat="1" ht="13.5" customHeight="1">
      <c r="A69" s="60">
        <v>42</v>
      </c>
      <c r="B69" s="105" t="s">
        <v>12</v>
      </c>
      <c r="C69" s="52">
        <f>SUM(C77+C70)</f>
        <v>203100</v>
      </c>
      <c r="D69" s="213">
        <f>SUM(D77+D70+D75)</f>
        <v>49485.03</v>
      </c>
      <c r="E69" s="162">
        <f>D69/C69*100</f>
        <v>24.364859675036925</v>
      </c>
      <c r="F69" s="52"/>
    </row>
    <row r="70" spans="1:6" s="53" customFormat="1" ht="13.5" customHeight="1">
      <c r="A70" s="60">
        <v>422</v>
      </c>
      <c r="B70" s="107" t="s">
        <v>15</v>
      </c>
      <c r="C70" s="52">
        <v>176500</v>
      </c>
      <c r="D70" s="213">
        <f>SUM(D71:D74)</f>
        <v>49485.03</v>
      </c>
      <c r="E70" s="162">
        <f>D70/C70*100</f>
        <v>28.036844192634558</v>
      </c>
      <c r="F70" s="52"/>
    </row>
    <row r="71" spans="1:6" ht="13.5" customHeight="1">
      <c r="A71" s="62" t="s">
        <v>13</v>
      </c>
      <c r="B71" s="167" t="s">
        <v>14</v>
      </c>
      <c r="C71" s="54"/>
      <c r="D71" s="214">
        <v>701.25</v>
      </c>
      <c r="E71" s="163"/>
      <c r="F71" s="52"/>
    </row>
    <row r="72" spans="1:6" ht="13.5" customHeight="1">
      <c r="A72" s="62">
        <v>4222</v>
      </c>
      <c r="B72" s="168" t="s">
        <v>155</v>
      </c>
      <c r="C72" s="54"/>
      <c r="D72" s="214">
        <v>0</v>
      </c>
      <c r="E72" s="163"/>
      <c r="F72" s="52"/>
    </row>
    <row r="73" spans="1:6" ht="13.5" customHeight="1">
      <c r="A73" s="62">
        <v>4223</v>
      </c>
      <c r="B73" s="168" t="s">
        <v>101</v>
      </c>
      <c r="C73" s="54"/>
      <c r="D73" s="214">
        <v>0</v>
      </c>
      <c r="E73" s="163"/>
      <c r="F73" s="52"/>
    </row>
    <row r="74" spans="1:6" ht="13.5" customHeight="1">
      <c r="A74" s="62">
        <v>4227</v>
      </c>
      <c r="B74" s="168" t="s">
        <v>156</v>
      </c>
      <c r="C74" s="54"/>
      <c r="D74" s="214">
        <v>48783.78</v>
      </c>
      <c r="E74" s="163"/>
      <c r="F74" s="52"/>
    </row>
    <row r="75" spans="1:6" s="53" customFormat="1" ht="13.5" customHeight="1" hidden="1">
      <c r="A75" s="60">
        <v>423</v>
      </c>
      <c r="B75" s="169" t="s">
        <v>164</v>
      </c>
      <c r="C75" s="52">
        <v>0</v>
      </c>
      <c r="D75" s="213">
        <f>SUM(D76)</f>
        <v>0</v>
      </c>
      <c r="E75" s="162" t="e">
        <f>D75/C75*100</f>
        <v>#DIV/0!</v>
      </c>
      <c r="F75" s="52"/>
    </row>
    <row r="76" spans="1:6" s="53" customFormat="1" ht="13.5" customHeight="1" hidden="1">
      <c r="A76" s="62">
        <v>4231</v>
      </c>
      <c r="B76" s="168" t="s">
        <v>165</v>
      </c>
      <c r="C76" s="54"/>
      <c r="D76" s="214"/>
      <c r="E76" s="163"/>
      <c r="F76" s="52"/>
    </row>
    <row r="77" spans="1:6" ht="13.5" customHeight="1">
      <c r="A77" s="60">
        <v>426</v>
      </c>
      <c r="B77" s="169" t="s">
        <v>157</v>
      </c>
      <c r="C77" s="52">
        <v>26600</v>
      </c>
      <c r="D77" s="213">
        <f>SUM(D78)</f>
        <v>0</v>
      </c>
      <c r="E77" s="162">
        <f>D77/C77*100</f>
        <v>0</v>
      </c>
      <c r="F77" s="54"/>
    </row>
    <row r="78" spans="1:6" ht="12.75" customHeight="1">
      <c r="A78" s="62">
        <v>4262</v>
      </c>
      <c r="B78" s="168" t="s">
        <v>102</v>
      </c>
      <c r="C78" s="54"/>
      <c r="D78" s="214">
        <v>0</v>
      </c>
      <c r="E78" s="163"/>
      <c r="F78" s="52"/>
    </row>
    <row r="79" spans="1:6" ht="13.5" customHeight="1">
      <c r="A79" s="108"/>
      <c r="B79" s="111"/>
      <c r="C79" s="54"/>
      <c r="D79" s="54"/>
      <c r="E79" s="163"/>
      <c r="F79" s="52"/>
    </row>
    <row r="80" spans="1:6" ht="12.75" customHeight="1" hidden="1">
      <c r="A80" s="105">
        <v>101</v>
      </c>
      <c r="B80" s="107" t="s">
        <v>60</v>
      </c>
      <c r="C80" s="52">
        <f>C82</f>
        <v>0</v>
      </c>
      <c r="D80" s="52">
        <f>D82</f>
        <v>0</v>
      </c>
      <c r="E80" s="162" t="e">
        <f aca="true" t="shared" si="1" ref="E80:E105">D80/C80*100</f>
        <v>#DIV/0!</v>
      </c>
      <c r="F80" s="52"/>
    </row>
    <row r="81" spans="1:6" ht="12" customHeight="1" hidden="1">
      <c r="A81" s="105"/>
      <c r="B81" s="107"/>
      <c r="C81" s="54"/>
      <c r="D81" s="54"/>
      <c r="E81" s="163"/>
      <c r="F81" s="52"/>
    </row>
    <row r="82" spans="1:6" s="53" customFormat="1" ht="13.5" customHeight="1" hidden="1">
      <c r="A82" s="107" t="s">
        <v>72</v>
      </c>
      <c r="B82" s="48" t="s">
        <v>61</v>
      </c>
      <c r="C82" s="52">
        <f>C84+C89</f>
        <v>0</v>
      </c>
      <c r="D82" s="52">
        <f>D84+D89</f>
        <v>0</v>
      </c>
      <c r="E82" s="162" t="e">
        <f t="shared" si="1"/>
        <v>#DIV/0!</v>
      </c>
      <c r="F82" s="52"/>
    </row>
    <row r="83" spans="1:6" s="53" customFormat="1" ht="13.5" customHeight="1" hidden="1">
      <c r="A83" s="107">
        <v>3</v>
      </c>
      <c r="B83" s="105" t="s">
        <v>34</v>
      </c>
      <c r="C83" s="52">
        <f>C84</f>
        <v>0</v>
      </c>
      <c r="D83" s="52">
        <f>D84</f>
        <v>0</v>
      </c>
      <c r="E83" s="162" t="e">
        <f t="shared" si="1"/>
        <v>#DIV/0!</v>
      </c>
      <c r="F83" s="52"/>
    </row>
    <row r="84" spans="1:6" s="53" customFormat="1" ht="13.5" customHeight="1" hidden="1">
      <c r="A84" s="107">
        <v>34</v>
      </c>
      <c r="B84" s="107" t="s">
        <v>11</v>
      </c>
      <c r="C84" s="52">
        <f>C85</f>
        <v>0</v>
      </c>
      <c r="D84" s="52">
        <f>D85</f>
        <v>0</v>
      </c>
      <c r="E84" s="162" t="e">
        <f t="shared" si="1"/>
        <v>#DIV/0!</v>
      </c>
      <c r="F84" s="52"/>
    </row>
    <row r="85" spans="1:6" ht="12.75" customHeight="1" hidden="1">
      <c r="A85" s="107">
        <v>342</v>
      </c>
      <c r="B85" s="105" t="s">
        <v>91</v>
      </c>
      <c r="C85" s="52">
        <v>0</v>
      </c>
      <c r="D85" s="52">
        <f>SUM(D86+D87)</f>
        <v>0</v>
      </c>
      <c r="E85" s="162" t="e">
        <f t="shared" si="1"/>
        <v>#DIV/0!</v>
      </c>
      <c r="F85" s="52"/>
    </row>
    <row r="86" spans="1:6" ht="27" customHeight="1" hidden="1">
      <c r="A86" s="111">
        <v>3422</v>
      </c>
      <c r="B86" s="111" t="s">
        <v>110</v>
      </c>
      <c r="C86" s="54"/>
      <c r="D86" s="54">
        <v>0</v>
      </c>
      <c r="E86" s="163"/>
      <c r="F86" s="52"/>
    </row>
    <row r="87" spans="1:6" s="53" customFormat="1" ht="24.75" customHeight="1" hidden="1">
      <c r="A87" s="108" t="s">
        <v>48</v>
      </c>
      <c r="B87" s="108" t="s">
        <v>80</v>
      </c>
      <c r="C87" s="54"/>
      <c r="D87" s="54">
        <v>0</v>
      </c>
      <c r="E87" s="163"/>
      <c r="F87" s="52"/>
    </row>
    <row r="88" spans="1:6" s="53" customFormat="1" ht="26.25" customHeight="1" hidden="1">
      <c r="A88" s="105">
        <v>5</v>
      </c>
      <c r="B88" s="60" t="s">
        <v>18</v>
      </c>
      <c r="C88" s="52">
        <f>C89</f>
        <v>0</v>
      </c>
      <c r="D88" s="52">
        <f>D89</f>
        <v>0</v>
      </c>
      <c r="E88" s="162" t="e">
        <f t="shared" si="1"/>
        <v>#DIV/0!</v>
      </c>
      <c r="F88" s="52"/>
    </row>
    <row r="89" spans="1:6" s="53" customFormat="1" ht="12.75" customHeight="1" hidden="1">
      <c r="A89" s="105">
        <v>54</v>
      </c>
      <c r="B89" s="53" t="s">
        <v>82</v>
      </c>
      <c r="C89" s="52">
        <f>C92+C90</f>
        <v>0</v>
      </c>
      <c r="D89" s="52">
        <f>D92+D90</f>
        <v>0</v>
      </c>
      <c r="E89" s="162" t="e">
        <f t="shared" si="1"/>
        <v>#DIV/0!</v>
      </c>
      <c r="F89" s="52"/>
    </row>
    <row r="90" spans="1:6" ht="24" customHeight="1" hidden="1">
      <c r="A90" s="105">
        <v>542</v>
      </c>
      <c r="B90" s="53" t="s">
        <v>147</v>
      </c>
      <c r="C90" s="52">
        <v>0</v>
      </c>
      <c r="D90" s="52">
        <f>SUM(D91)</f>
        <v>0</v>
      </c>
      <c r="E90" s="164" t="s">
        <v>144</v>
      </c>
      <c r="F90" s="54"/>
    </row>
    <row r="91" spans="1:6" s="53" customFormat="1" ht="24" customHeight="1" hidden="1">
      <c r="A91" s="108">
        <v>5422</v>
      </c>
      <c r="B91" s="55" t="s">
        <v>124</v>
      </c>
      <c r="C91" s="54"/>
      <c r="D91" s="54">
        <v>0</v>
      </c>
      <c r="E91" s="163"/>
      <c r="F91" s="52"/>
    </row>
    <row r="92" spans="1:6" ht="24" customHeight="1" hidden="1">
      <c r="A92" s="105">
        <v>544</v>
      </c>
      <c r="B92" s="48" t="s">
        <v>83</v>
      </c>
      <c r="C92" s="52">
        <v>0</v>
      </c>
      <c r="D92" s="52">
        <f>SUM(D93:D93)</f>
        <v>0</v>
      </c>
      <c r="E92" s="162" t="e">
        <f t="shared" si="1"/>
        <v>#DIV/0!</v>
      </c>
      <c r="F92" s="52"/>
    </row>
    <row r="93" spans="1:6" ht="24" customHeight="1" hidden="1">
      <c r="A93" s="61">
        <v>5443</v>
      </c>
      <c r="B93" s="55" t="s">
        <v>92</v>
      </c>
      <c r="C93" s="54"/>
      <c r="D93" s="54">
        <v>0</v>
      </c>
      <c r="E93" s="166" t="e">
        <f t="shared" si="1"/>
        <v>#DIV/0!</v>
      </c>
      <c r="F93" s="52"/>
    </row>
    <row r="94" spans="1:6" ht="12" customHeight="1" hidden="1">
      <c r="A94" s="108"/>
      <c r="B94" s="108"/>
      <c r="C94" s="54"/>
      <c r="D94" s="54"/>
      <c r="E94" s="163"/>
      <c r="F94" s="52"/>
    </row>
    <row r="95" spans="1:6" ht="18.75" customHeight="1" hidden="1">
      <c r="A95" s="105">
        <v>102</v>
      </c>
      <c r="B95" s="107" t="s">
        <v>63</v>
      </c>
      <c r="C95" s="52">
        <f>C97</f>
        <v>0</v>
      </c>
      <c r="D95" s="52">
        <f>D97</f>
        <v>0</v>
      </c>
      <c r="E95" s="162" t="e">
        <f t="shared" si="1"/>
        <v>#DIV/0!</v>
      </c>
      <c r="F95" s="52"/>
    </row>
    <row r="96" spans="1:6" ht="24" customHeight="1" hidden="1">
      <c r="A96" s="108"/>
      <c r="B96" s="108"/>
      <c r="C96" s="54"/>
      <c r="D96" s="54"/>
      <c r="E96" s="163"/>
      <c r="F96" s="52"/>
    </row>
    <row r="97" spans="1:6" s="53" customFormat="1" ht="13.5" customHeight="1" hidden="1">
      <c r="A97" s="107" t="s">
        <v>62</v>
      </c>
      <c r="B97" s="48" t="s">
        <v>64</v>
      </c>
      <c r="C97" s="52">
        <f>C99+C103</f>
        <v>0</v>
      </c>
      <c r="D97" s="52">
        <f>D99+D103</f>
        <v>0</v>
      </c>
      <c r="E97" s="162" t="e">
        <f t="shared" si="1"/>
        <v>#DIV/0!</v>
      </c>
      <c r="F97" s="52"/>
    </row>
    <row r="98" spans="1:6" s="53" customFormat="1" ht="13.5" customHeight="1" hidden="1">
      <c r="A98" s="107">
        <v>3</v>
      </c>
      <c r="B98" s="105" t="s">
        <v>34</v>
      </c>
      <c r="C98" s="52">
        <f aca="true" t="shared" si="2" ref="C98:D100">C99</f>
        <v>0</v>
      </c>
      <c r="D98" s="52">
        <f t="shared" si="2"/>
        <v>0</v>
      </c>
      <c r="E98" s="162" t="e">
        <f t="shared" si="1"/>
        <v>#DIV/0!</v>
      </c>
      <c r="F98" s="52"/>
    </row>
    <row r="99" spans="1:6" s="53" customFormat="1" ht="13.5" customHeight="1" hidden="1">
      <c r="A99" s="107">
        <v>34</v>
      </c>
      <c r="B99" s="107" t="s">
        <v>11</v>
      </c>
      <c r="C99" s="52">
        <f t="shared" si="2"/>
        <v>0</v>
      </c>
      <c r="D99" s="52">
        <f t="shared" si="2"/>
        <v>0</v>
      </c>
      <c r="E99" s="162" t="e">
        <f t="shared" si="1"/>
        <v>#DIV/0!</v>
      </c>
      <c r="F99" s="52"/>
    </row>
    <row r="100" spans="1:6" ht="12.75" customHeight="1" hidden="1">
      <c r="A100" s="107">
        <v>342</v>
      </c>
      <c r="B100" s="105" t="s">
        <v>91</v>
      </c>
      <c r="C100" s="52">
        <v>0</v>
      </c>
      <c r="D100" s="52">
        <f t="shared" si="2"/>
        <v>0</v>
      </c>
      <c r="E100" s="162" t="e">
        <f t="shared" si="1"/>
        <v>#DIV/0!</v>
      </c>
      <c r="F100" s="52"/>
    </row>
    <row r="101" spans="1:6" s="53" customFormat="1" ht="24" customHeight="1" hidden="1">
      <c r="A101" s="108" t="s">
        <v>48</v>
      </c>
      <c r="B101" s="108" t="s">
        <v>80</v>
      </c>
      <c r="C101" s="54"/>
      <c r="D101" s="54">
        <v>0</v>
      </c>
      <c r="E101" s="166" t="e">
        <f t="shared" si="1"/>
        <v>#DIV/0!</v>
      </c>
      <c r="F101" s="52"/>
    </row>
    <row r="102" spans="1:6" s="53" customFormat="1" ht="13.5" customHeight="1" hidden="1">
      <c r="A102" s="107">
        <v>5</v>
      </c>
      <c r="B102" s="60" t="s">
        <v>18</v>
      </c>
      <c r="C102" s="52">
        <f aca="true" t="shared" si="3" ref="C102:D104">C103</f>
        <v>0</v>
      </c>
      <c r="D102" s="52">
        <f t="shared" si="3"/>
        <v>0</v>
      </c>
      <c r="E102" s="163" t="e">
        <f t="shared" si="1"/>
        <v>#DIV/0!</v>
      </c>
      <c r="F102" s="52"/>
    </row>
    <row r="103" spans="1:6" s="53" customFormat="1" ht="24" customHeight="1" hidden="1">
      <c r="A103" s="105">
        <v>54</v>
      </c>
      <c r="B103" s="53" t="s">
        <v>82</v>
      </c>
      <c r="C103" s="52">
        <f t="shared" si="3"/>
        <v>0</v>
      </c>
      <c r="D103" s="52">
        <f t="shared" si="3"/>
        <v>0</v>
      </c>
      <c r="E103" s="162" t="e">
        <f t="shared" si="1"/>
        <v>#DIV/0!</v>
      </c>
      <c r="F103" s="52"/>
    </row>
    <row r="104" spans="1:6" ht="25.5" customHeight="1" hidden="1">
      <c r="A104" s="105">
        <v>544</v>
      </c>
      <c r="B104" s="48" t="s">
        <v>83</v>
      </c>
      <c r="C104" s="52">
        <v>0</v>
      </c>
      <c r="D104" s="52">
        <f t="shared" si="3"/>
        <v>0</v>
      </c>
      <c r="E104" s="162" t="e">
        <f t="shared" si="1"/>
        <v>#DIV/0!</v>
      </c>
      <c r="F104" s="52"/>
    </row>
    <row r="105" spans="1:6" ht="27.75" customHeight="1" hidden="1">
      <c r="A105" s="61">
        <v>5446</v>
      </c>
      <c r="B105" s="55" t="s">
        <v>93</v>
      </c>
      <c r="C105" s="54">
        <v>21427240</v>
      </c>
      <c r="D105" s="54">
        <v>0</v>
      </c>
      <c r="E105" s="166">
        <f t="shared" si="1"/>
        <v>0</v>
      </c>
      <c r="F105" s="52"/>
    </row>
    <row r="106" spans="1:6" ht="19.5" customHeight="1" hidden="1">
      <c r="A106" s="108"/>
      <c r="B106" s="108"/>
      <c r="C106" s="54"/>
      <c r="D106" s="55"/>
      <c r="E106" s="163"/>
      <c r="F106" s="52"/>
    </row>
    <row r="107" spans="1:6" ht="12.75" customHeight="1" hidden="1">
      <c r="A107" s="105">
        <v>5003</v>
      </c>
      <c r="B107" s="48" t="s">
        <v>73</v>
      </c>
      <c r="C107" s="52">
        <f>C109</f>
        <v>0</v>
      </c>
      <c r="D107" s="52">
        <f>D109</f>
        <v>0</v>
      </c>
      <c r="E107" s="162" t="e">
        <f>D107/C107*100</f>
        <v>#DIV/0!</v>
      </c>
      <c r="F107" s="52"/>
    </row>
    <row r="108" spans="1:6" ht="12" customHeight="1" hidden="1">
      <c r="A108" s="105"/>
      <c r="B108" s="48"/>
      <c r="C108" s="52"/>
      <c r="D108" s="52"/>
      <c r="E108" s="164"/>
      <c r="F108" s="52"/>
    </row>
    <row r="109" spans="1:6" s="53" customFormat="1" ht="13.5" customHeight="1" hidden="1">
      <c r="A109" s="191" t="s">
        <v>177</v>
      </c>
      <c r="B109" s="48" t="s">
        <v>73</v>
      </c>
      <c r="C109" s="52">
        <f>C110</f>
        <v>0</v>
      </c>
      <c r="D109" s="52">
        <f>D110</f>
        <v>0</v>
      </c>
      <c r="E109" s="162" t="e">
        <f aca="true" t="shared" si="4" ref="E109:E114">D109/C109*100</f>
        <v>#DIV/0!</v>
      </c>
      <c r="F109" s="52"/>
    </row>
    <row r="110" spans="1:6" s="53" customFormat="1" ht="25.5" customHeight="1" hidden="1">
      <c r="A110" s="107">
        <v>5</v>
      </c>
      <c r="B110" s="60" t="s">
        <v>18</v>
      </c>
      <c r="C110" s="52">
        <f>C111</f>
        <v>0</v>
      </c>
      <c r="D110" s="52">
        <f>D111</f>
        <v>0</v>
      </c>
      <c r="E110" s="164" t="e">
        <f t="shared" si="4"/>
        <v>#DIV/0!</v>
      </c>
      <c r="F110" s="88"/>
    </row>
    <row r="111" spans="1:6" s="53" customFormat="1" ht="13.5" customHeight="1" hidden="1">
      <c r="A111" s="105">
        <v>51</v>
      </c>
      <c r="B111" s="48" t="s">
        <v>174</v>
      </c>
      <c r="C111" s="139">
        <f>SUM(C112+C114)</f>
        <v>0</v>
      </c>
      <c r="D111" s="52">
        <f>SUM(D113+D115)</f>
        <v>0</v>
      </c>
      <c r="E111" s="162" t="e">
        <f t="shared" si="4"/>
        <v>#DIV/0!</v>
      </c>
      <c r="F111" s="52"/>
    </row>
    <row r="112" spans="1:6" ht="13.5" customHeight="1" hidden="1">
      <c r="A112" s="105">
        <v>514</v>
      </c>
      <c r="B112" s="42" t="s">
        <v>119</v>
      </c>
      <c r="C112" s="52">
        <v>0</v>
      </c>
      <c r="D112" s="52">
        <f>SUM(D113)</f>
        <v>0</v>
      </c>
      <c r="E112" s="162" t="e">
        <f t="shared" si="4"/>
        <v>#DIV/0!</v>
      </c>
      <c r="F112" s="54"/>
    </row>
    <row r="113" spans="1:5" ht="12.75" customHeight="1" hidden="1">
      <c r="A113" s="108">
        <v>5141</v>
      </c>
      <c r="B113" s="43" t="s">
        <v>120</v>
      </c>
      <c r="C113" s="54"/>
      <c r="D113" s="54">
        <v>0</v>
      </c>
      <c r="E113" s="170" t="e">
        <f t="shared" si="4"/>
        <v>#DIV/0!</v>
      </c>
    </row>
    <row r="114" spans="1:5" ht="12.75" customHeight="1" hidden="1">
      <c r="A114" s="105">
        <v>518</v>
      </c>
      <c r="B114" s="42" t="s">
        <v>166</v>
      </c>
      <c r="C114" s="139">
        <v>0</v>
      </c>
      <c r="D114" s="52">
        <f>SUM(D115)</f>
        <v>0</v>
      </c>
      <c r="E114" s="162" t="e">
        <f t="shared" si="4"/>
        <v>#DIV/0!</v>
      </c>
    </row>
    <row r="115" spans="1:5" ht="27" customHeight="1" hidden="1">
      <c r="A115" s="108">
        <v>5181</v>
      </c>
      <c r="B115" s="55" t="s">
        <v>170</v>
      </c>
      <c r="C115" s="54"/>
      <c r="D115" s="54">
        <v>0</v>
      </c>
      <c r="E115" s="164"/>
    </row>
    <row r="116" spans="1:5" ht="12.75" hidden="1">
      <c r="A116" s="107"/>
      <c r="B116" s="85"/>
      <c r="E116" s="88"/>
    </row>
    <row r="117" spans="1:5" ht="12.75" hidden="1">
      <c r="A117" s="107">
        <v>104</v>
      </c>
      <c r="B117" s="101" t="s">
        <v>132</v>
      </c>
      <c r="C117" s="81">
        <f>C119</f>
        <v>0</v>
      </c>
      <c r="D117" s="81">
        <f>D119</f>
        <v>0</v>
      </c>
      <c r="E117" s="88" t="s">
        <v>144</v>
      </c>
    </row>
    <row r="118" spans="1:5" ht="12.75" hidden="1">
      <c r="A118" s="108"/>
      <c r="B118" s="104"/>
      <c r="E118" s="88"/>
    </row>
    <row r="119" spans="1:5" ht="12.75" hidden="1">
      <c r="A119" s="101" t="s">
        <v>133</v>
      </c>
      <c r="B119" s="101" t="s">
        <v>132</v>
      </c>
      <c r="C119" s="81">
        <f aca="true" t="shared" si="5" ref="C119:D122">SUM(C120)</f>
        <v>0</v>
      </c>
      <c r="D119" s="81">
        <f t="shared" si="5"/>
        <v>0</v>
      </c>
      <c r="E119" s="88" t="s">
        <v>144</v>
      </c>
    </row>
    <row r="120" spans="1:5" ht="12.75" customHeight="1" hidden="1">
      <c r="A120" s="102">
        <v>5</v>
      </c>
      <c r="B120" s="101" t="s">
        <v>18</v>
      </c>
      <c r="C120" s="81">
        <f t="shared" si="5"/>
        <v>0</v>
      </c>
      <c r="D120" s="81">
        <f t="shared" si="5"/>
        <v>0</v>
      </c>
      <c r="E120" s="88" t="s">
        <v>144</v>
      </c>
    </row>
    <row r="121" spans="1:5" ht="12.75" hidden="1">
      <c r="A121" s="85">
        <v>53</v>
      </c>
      <c r="B121" s="85" t="s">
        <v>131</v>
      </c>
      <c r="C121" s="81">
        <f t="shared" si="5"/>
        <v>0</v>
      </c>
      <c r="D121" s="81">
        <f t="shared" si="5"/>
        <v>0</v>
      </c>
      <c r="E121" s="88" t="s">
        <v>144</v>
      </c>
    </row>
    <row r="122" spans="1:5" ht="25.5" hidden="1">
      <c r="A122" s="106">
        <v>532</v>
      </c>
      <c r="B122" s="85" t="s">
        <v>122</v>
      </c>
      <c r="C122" s="81">
        <v>0</v>
      </c>
      <c r="D122" s="81">
        <f t="shared" si="5"/>
        <v>0</v>
      </c>
      <c r="E122" s="88" t="s">
        <v>144</v>
      </c>
    </row>
    <row r="123" spans="1:5" ht="25.5" hidden="1">
      <c r="A123" s="104">
        <v>5321</v>
      </c>
      <c r="B123" s="103" t="s">
        <v>122</v>
      </c>
      <c r="D123" s="80"/>
      <c r="E123" s="84" t="e">
        <f>D123/C123*100</f>
        <v>#DIV/0!</v>
      </c>
    </row>
    <row r="124" spans="1:2" ht="12.75">
      <c r="A124" s="108"/>
      <c r="B124" s="103"/>
    </row>
    <row r="125" spans="1:2" ht="12.75">
      <c r="A125" s="108"/>
      <c r="B125" s="104"/>
    </row>
    <row r="126" spans="1:2" ht="12.75">
      <c r="A126" s="108"/>
      <c r="B126" s="104"/>
    </row>
    <row r="128" spans="1:2" ht="12.75">
      <c r="A128" s="107"/>
      <c r="B128" s="85"/>
    </row>
    <row r="129" spans="1:2" ht="12.75">
      <c r="A129" s="108"/>
      <c r="B129" s="103"/>
    </row>
    <row r="130" spans="1:2" ht="12.75">
      <c r="A130" s="109"/>
      <c r="B130" s="110"/>
    </row>
    <row r="131" spans="1:2" ht="12.75">
      <c r="A131" s="107"/>
      <c r="B131" s="85"/>
    </row>
    <row r="132" spans="1:2" ht="12.75">
      <c r="A132" s="108"/>
      <c r="B132" s="103"/>
    </row>
    <row r="134" spans="1:2" ht="12.75">
      <c r="A134" s="105"/>
      <c r="B134" s="101"/>
    </row>
    <row r="135" spans="1:2" ht="12.75">
      <c r="A135" s="108"/>
      <c r="B135" s="104"/>
    </row>
    <row r="136" spans="1:2" ht="12.75">
      <c r="A136" s="111"/>
      <c r="B136" s="103"/>
    </row>
    <row r="138" spans="1:2" ht="12.75">
      <c r="A138" s="105"/>
      <c r="B138" s="110"/>
    </row>
    <row r="139" spans="1:2" ht="12.75">
      <c r="A139" s="111"/>
      <c r="B139" s="103"/>
    </row>
    <row r="140" spans="1:2" ht="12.75">
      <c r="A140" s="112"/>
      <c r="B140" s="113"/>
    </row>
    <row r="142" spans="1:2" ht="12.75">
      <c r="A142" s="114"/>
      <c r="B142" s="115"/>
    </row>
    <row r="144" spans="1:2" ht="12.75">
      <c r="A144" s="109"/>
      <c r="B144" s="110"/>
    </row>
    <row r="146" spans="1:2" ht="12.75">
      <c r="A146" s="109"/>
      <c r="B146" s="110"/>
    </row>
    <row r="148" spans="1:2" ht="12.75">
      <c r="A148" s="112"/>
      <c r="B148" s="113"/>
    </row>
    <row r="150" spans="1:2" ht="12.75">
      <c r="A150" s="114"/>
      <c r="B150" s="115"/>
    </row>
    <row r="152" spans="1:2" ht="12.75">
      <c r="A152" s="109"/>
      <c r="B152" s="110"/>
    </row>
    <row r="154" spans="1:2" ht="12.75">
      <c r="A154" s="109"/>
      <c r="B154" s="110"/>
    </row>
    <row r="156" spans="1:2" ht="12.75">
      <c r="A156" s="112"/>
      <c r="B156" s="113"/>
    </row>
    <row r="158" spans="1:2" ht="12.75">
      <c r="A158" s="114"/>
      <c r="B158" s="115"/>
    </row>
    <row r="159" spans="1:2" ht="12.75">
      <c r="A159" s="114"/>
      <c r="B159" s="115"/>
    </row>
    <row r="161" spans="1:2" ht="12.75">
      <c r="A161" s="109"/>
      <c r="B161" s="110"/>
    </row>
    <row r="163" spans="1:2" ht="12.75">
      <c r="A163" s="109"/>
      <c r="B163" s="110"/>
    </row>
    <row r="165" spans="1:2" ht="12.75">
      <c r="A165" s="109"/>
      <c r="B165" s="110"/>
    </row>
    <row r="167" spans="1:2" ht="12.75">
      <c r="A167" s="109"/>
      <c r="B167" s="110"/>
    </row>
    <row r="170" spans="1:2" ht="12.75">
      <c r="A170" s="116"/>
      <c r="B170" s="110"/>
    </row>
    <row r="172" spans="1:2" ht="12.75">
      <c r="A172" s="116"/>
      <c r="B172" s="110"/>
    </row>
    <row r="174" spans="1:2" ht="12.75">
      <c r="A174" s="116"/>
      <c r="B174" s="113"/>
    </row>
    <row r="175" spans="1:2" ht="12.75">
      <c r="A175" s="114"/>
      <c r="B175" s="115"/>
    </row>
    <row r="177" spans="1:2" ht="12.75">
      <c r="A177" s="109"/>
      <c r="B177" s="110"/>
    </row>
    <row r="179" spans="1:2" ht="12.75">
      <c r="A179" s="109"/>
      <c r="B179" s="110"/>
    </row>
    <row r="181" spans="1:2" ht="12.75">
      <c r="A181" s="109"/>
      <c r="B181" s="110"/>
    </row>
    <row r="184" spans="1:2" ht="12.75">
      <c r="A184" s="116"/>
      <c r="B184" s="110"/>
    </row>
    <row r="186" spans="1:2" ht="12.75">
      <c r="A186" s="116"/>
      <c r="B186" s="110"/>
    </row>
    <row r="188" spans="1:2" ht="12.75">
      <c r="A188" s="112"/>
      <c r="B188" s="113"/>
    </row>
    <row r="189" spans="1:2" ht="12.75">
      <c r="A189" s="114"/>
      <c r="B189" s="115"/>
    </row>
    <row r="191" spans="1:2" ht="12.75">
      <c r="A191" s="109"/>
      <c r="B191" s="110"/>
    </row>
    <row r="193" spans="1:2" ht="12.75">
      <c r="A193" s="109"/>
      <c r="B193" s="110"/>
    </row>
    <row r="195" spans="1:2" ht="12.75">
      <c r="A195" s="109"/>
      <c r="B195" s="110"/>
    </row>
    <row r="197" spans="1:2" ht="12.75">
      <c r="A197" s="116"/>
      <c r="B197" s="110"/>
    </row>
    <row r="199" spans="1:2" ht="12.75">
      <c r="A199" s="116"/>
      <c r="B199" s="113"/>
    </row>
    <row r="200" spans="1:2" ht="12.75">
      <c r="A200" s="114"/>
      <c r="B200" s="115"/>
    </row>
    <row r="202" spans="1:2" ht="12.75">
      <c r="A202" s="109"/>
      <c r="B202" s="110"/>
    </row>
    <row r="204" spans="1:2" ht="12.75">
      <c r="A204" s="109"/>
      <c r="B204" s="110"/>
    </row>
    <row r="206" spans="1:2" ht="12.75">
      <c r="A206" s="109"/>
      <c r="B206" s="110"/>
    </row>
    <row r="209" spans="1:2" ht="12.75">
      <c r="A209" s="116"/>
      <c r="B209" s="110"/>
    </row>
    <row r="211" spans="1:2" ht="12.75">
      <c r="A211" s="116"/>
      <c r="B211" s="110"/>
    </row>
    <row r="213" spans="1:2" ht="12.75">
      <c r="A213" s="116"/>
      <c r="B213" s="117"/>
    </row>
    <row r="214" spans="1:2" ht="12.75">
      <c r="A214" s="118"/>
      <c r="B214" s="115"/>
    </row>
    <row r="216" spans="1:2" ht="12.75">
      <c r="A216" s="109"/>
      <c r="B216" s="110"/>
    </row>
    <row r="218" spans="1:2" ht="12.75">
      <c r="A218" s="109"/>
      <c r="B218" s="110"/>
    </row>
    <row r="220" spans="1:2" ht="12.75">
      <c r="A220" s="109"/>
      <c r="B220" s="110"/>
    </row>
    <row r="223" spans="1:2" ht="12.75">
      <c r="A223" s="116"/>
      <c r="B223" s="110"/>
    </row>
    <row r="225" spans="1:2" ht="12.75">
      <c r="A225" s="116"/>
      <c r="B225" s="110"/>
    </row>
    <row r="227" spans="1:2" ht="12.75">
      <c r="A227" s="116"/>
      <c r="B227" s="113"/>
    </row>
    <row r="228" spans="1:2" ht="12.75">
      <c r="A228" s="114"/>
      <c r="B228" s="115"/>
    </row>
    <row r="230" spans="1:2" ht="12.75">
      <c r="A230" s="109"/>
      <c r="B230" s="110"/>
    </row>
    <row r="232" spans="1:2" ht="12.75">
      <c r="A232" s="116"/>
      <c r="B232" s="113"/>
    </row>
    <row r="233" spans="1:2" ht="12.75">
      <c r="A233" s="114"/>
      <c r="B233" s="115"/>
    </row>
    <row r="235" spans="1:2" ht="12.75">
      <c r="A235" s="109"/>
      <c r="B235" s="110"/>
    </row>
    <row r="237" spans="1:2" ht="12.75">
      <c r="A237" s="109"/>
      <c r="B237" s="110"/>
    </row>
    <row r="239" spans="1:2" ht="12.75">
      <c r="A239" s="109"/>
      <c r="B239" s="110"/>
    </row>
    <row r="242" spans="1:2" ht="12.75">
      <c r="A242" s="116"/>
      <c r="B242" s="110"/>
    </row>
    <row r="244" spans="1:2" ht="12.75">
      <c r="A244" s="116"/>
      <c r="B244" s="110"/>
    </row>
    <row r="246" spans="1:2" ht="12.75">
      <c r="A246" s="112"/>
      <c r="B246" s="113"/>
    </row>
    <row r="247" spans="1:2" ht="12.75">
      <c r="A247" s="114"/>
      <c r="B247" s="115"/>
    </row>
    <row r="249" spans="1:2" ht="12.75">
      <c r="A249" s="109"/>
      <c r="B249" s="110"/>
    </row>
    <row r="251" spans="1:2" ht="12.75">
      <c r="A251" s="109"/>
      <c r="B251" s="110"/>
    </row>
    <row r="253" spans="1:2" ht="12.75">
      <c r="A253" s="112"/>
      <c r="B253" s="113"/>
    </row>
    <row r="254" spans="1:2" ht="12.75">
      <c r="A254" s="114"/>
      <c r="B254" s="115"/>
    </row>
    <row r="256" spans="1:2" ht="12.75">
      <c r="A256" s="109"/>
      <c r="B256" s="110"/>
    </row>
    <row r="258" spans="1:2" ht="12.75">
      <c r="A258" s="109"/>
      <c r="B258" s="110"/>
    </row>
    <row r="260" spans="1:2" ht="12.75">
      <c r="A260" s="112"/>
      <c r="B260" s="113"/>
    </row>
    <row r="261" spans="1:2" ht="12.75">
      <c r="A261" s="114"/>
      <c r="B261" s="115"/>
    </row>
    <row r="262" spans="1:2" ht="12.75">
      <c r="A262" s="118"/>
      <c r="B262" s="115"/>
    </row>
    <row r="264" spans="1:2" ht="12.75">
      <c r="A264" s="109"/>
      <c r="B264" s="110"/>
    </row>
    <row r="266" spans="1:2" ht="12.75">
      <c r="A266" s="109"/>
      <c r="B266" s="110"/>
    </row>
    <row r="268" spans="1:2" ht="12.75">
      <c r="A268" s="112"/>
      <c r="B268" s="113"/>
    </row>
    <row r="269" spans="1:2" ht="12.75">
      <c r="A269" s="114"/>
      <c r="B269" s="115"/>
    </row>
    <row r="270" spans="1:2" ht="12.75">
      <c r="A270" s="114"/>
      <c r="B270" s="115"/>
    </row>
    <row r="271" spans="1:2" ht="12.75">
      <c r="A271" s="114"/>
      <c r="B271" s="115"/>
    </row>
    <row r="272" spans="1:2" ht="12.75">
      <c r="A272" s="114"/>
      <c r="B272" s="115"/>
    </row>
    <row r="273" spans="1:2" ht="12.75">
      <c r="A273" s="114"/>
      <c r="B273" s="115"/>
    </row>
    <row r="274" spans="1:2" ht="12.75">
      <c r="A274" s="114"/>
      <c r="B274" s="115"/>
    </row>
    <row r="275" spans="1:2" ht="12.75">
      <c r="A275" s="114"/>
      <c r="B275" s="115"/>
    </row>
    <row r="277" spans="1:2" ht="12.75">
      <c r="A277" s="109"/>
      <c r="B277" s="110"/>
    </row>
    <row r="279" spans="1:2" ht="12.75">
      <c r="A279" s="109"/>
      <c r="B279" s="110"/>
    </row>
    <row r="281" spans="1:2" ht="12.75">
      <c r="A281" s="112"/>
      <c r="B281" s="113"/>
    </row>
    <row r="282" spans="1:2" ht="12.75">
      <c r="A282" s="114"/>
      <c r="B282" s="115"/>
    </row>
    <row r="283" spans="1:2" ht="12.75">
      <c r="A283" s="114"/>
      <c r="B283" s="115"/>
    </row>
    <row r="285" spans="1:2" ht="12.75">
      <c r="A285" s="109"/>
      <c r="B285" s="110"/>
    </row>
    <row r="287" spans="1:2" ht="12.75">
      <c r="A287" s="109"/>
      <c r="B287" s="110"/>
    </row>
    <row r="289" spans="1:2" ht="12.75">
      <c r="A289" s="112"/>
      <c r="B289" s="113"/>
    </row>
    <row r="290" spans="1:2" ht="12.75">
      <c r="A290" s="114"/>
      <c r="B290" s="115"/>
    </row>
    <row r="291" spans="1:2" ht="12.75">
      <c r="A291" s="114"/>
      <c r="B291" s="115"/>
    </row>
    <row r="293" spans="1:2" ht="12.75">
      <c r="A293" s="109"/>
      <c r="B293" s="110"/>
    </row>
    <row r="295" spans="1:2" ht="12.75">
      <c r="A295" s="109"/>
      <c r="B295" s="110"/>
    </row>
    <row r="297" spans="1:2" ht="12.75">
      <c r="A297" s="112"/>
      <c r="B297" s="113"/>
    </row>
    <row r="298" spans="1:2" ht="12.75">
      <c r="A298" s="114"/>
      <c r="B298" s="115"/>
    </row>
    <row r="300" spans="1:2" ht="12.75">
      <c r="A300" s="109"/>
      <c r="B300" s="110"/>
    </row>
    <row r="302" spans="1:2" ht="12.75">
      <c r="A302" s="109"/>
      <c r="B302" s="110"/>
    </row>
    <row r="304" spans="1:2" ht="12.75">
      <c r="A304" s="112"/>
      <c r="B304" s="113"/>
    </row>
    <row r="305" spans="1:2" ht="12.75">
      <c r="A305" s="114"/>
      <c r="B305" s="115"/>
    </row>
    <row r="306" spans="1:2" ht="12.75">
      <c r="A306" s="114"/>
      <c r="B306" s="115"/>
    </row>
    <row r="308" spans="1:2" ht="12.75">
      <c r="A308" s="109"/>
      <c r="B308" s="110"/>
    </row>
    <row r="310" spans="1:2" ht="12.75">
      <c r="A310" s="109"/>
      <c r="B310" s="110"/>
    </row>
    <row r="312" spans="1:2" ht="12.75">
      <c r="A312" s="112"/>
      <c r="B312" s="113"/>
    </row>
    <row r="313" spans="1:2" ht="12.75">
      <c r="A313" s="114"/>
      <c r="B313" s="115"/>
    </row>
    <row r="315" spans="1:2" ht="12.75">
      <c r="A315" s="109"/>
      <c r="B315" s="110"/>
    </row>
    <row r="317" spans="1:2" ht="12.75">
      <c r="A317" s="109"/>
      <c r="B317" s="110"/>
    </row>
    <row r="319" spans="1:2" ht="12.75">
      <c r="A319" s="112"/>
      <c r="B319" s="113"/>
    </row>
    <row r="320" spans="1:2" ht="12.75">
      <c r="A320" s="114"/>
      <c r="B320" s="115"/>
    </row>
    <row r="321" spans="1:2" ht="12.75">
      <c r="A321" s="114"/>
      <c r="B321" s="115"/>
    </row>
    <row r="323" spans="1:2" ht="12.75">
      <c r="A323" s="109"/>
      <c r="B323" s="110"/>
    </row>
    <row r="325" spans="1:2" ht="12.75">
      <c r="A325" s="109"/>
      <c r="B325" s="110"/>
    </row>
    <row r="327" spans="1:2" ht="12.75">
      <c r="A327" s="112"/>
      <c r="B327" s="113"/>
    </row>
    <row r="328" spans="1:2" ht="12.75">
      <c r="A328" s="114"/>
      <c r="B328" s="115"/>
    </row>
    <row r="330" spans="1:2" ht="12.75">
      <c r="A330" s="109"/>
      <c r="B330" s="110"/>
    </row>
    <row r="332" spans="1:2" ht="12.75">
      <c r="A332" s="109"/>
      <c r="B332" s="110"/>
    </row>
    <row r="334" spans="1:2" ht="12.75">
      <c r="A334" s="112"/>
      <c r="B334" s="113"/>
    </row>
    <row r="335" spans="1:2" ht="12.75">
      <c r="A335" s="114"/>
      <c r="B335" s="115"/>
    </row>
    <row r="337" spans="1:2" ht="12.75">
      <c r="A337" s="109"/>
      <c r="B337" s="110"/>
    </row>
    <row r="339" spans="1:2" ht="12.75">
      <c r="A339" s="109"/>
      <c r="B339" s="110"/>
    </row>
    <row r="341" spans="1:2" ht="12.75">
      <c r="A341" s="112"/>
      <c r="B341" s="113"/>
    </row>
    <row r="342" spans="1:2" ht="12.75">
      <c r="A342" s="114"/>
      <c r="B342" s="115"/>
    </row>
    <row r="344" spans="1:2" ht="12.75">
      <c r="A344" s="109"/>
      <c r="B344" s="110"/>
    </row>
    <row r="346" spans="1:2" ht="12.75">
      <c r="A346" s="109"/>
      <c r="B346" s="110"/>
    </row>
    <row r="348" spans="1:2" ht="12.75">
      <c r="A348" s="112"/>
      <c r="B348" s="113"/>
    </row>
    <row r="349" spans="1:2" ht="12.75">
      <c r="A349" s="114"/>
      <c r="B349" s="115"/>
    </row>
    <row r="351" spans="1:2" ht="12.75">
      <c r="A351" s="109"/>
      <c r="B351" s="110"/>
    </row>
    <row r="353" spans="1:2" ht="12.75">
      <c r="A353" s="109"/>
      <c r="B353" s="110"/>
    </row>
    <row r="355" spans="1:2" ht="12.75">
      <c r="A355" s="112"/>
      <c r="B355" s="113"/>
    </row>
    <row r="356" spans="1:2" ht="12.75">
      <c r="A356" s="114"/>
      <c r="B356" s="115"/>
    </row>
    <row r="358" spans="1:2" ht="12.75">
      <c r="A358" s="109"/>
      <c r="B358" s="110"/>
    </row>
    <row r="360" spans="1:2" ht="12.75">
      <c r="A360" s="109"/>
      <c r="B360" s="110"/>
    </row>
    <row r="362" spans="1:2" ht="12.75">
      <c r="A362" s="112"/>
      <c r="B362" s="113"/>
    </row>
    <row r="363" spans="1:2" ht="12.75">
      <c r="A363" s="114"/>
      <c r="B363" s="115"/>
    </row>
    <row r="365" spans="1:2" ht="12.75">
      <c r="A365" s="109"/>
      <c r="B365" s="110"/>
    </row>
    <row r="367" spans="1:2" ht="12.75">
      <c r="A367" s="109"/>
      <c r="B367" s="110"/>
    </row>
    <row r="369" spans="1:2" ht="12.75">
      <c r="A369" s="112"/>
      <c r="B369" s="113"/>
    </row>
    <row r="370" spans="1:2" ht="12.75">
      <c r="A370" s="114"/>
      <c r="B370" s="115"/>
    </row>
    <row r="372" spans="1:2" ht="12.75">
      <c r="A372" s="109"/>
      <c r="B372" s="110"/>
    </row>
    <row r="374" spans="1:2" ht="12.75">
      <c r="A374" s="109"/>
      <c r="B374" s="110"/>
    </row>
    <row r="376" spans="1:2" ht="12.75">
      <c r="A376" s="112"/>
      <c r="B376" s="113"/>
    </row>
    <row r="377" spans="1:2" ht="12.75">
      <c r="A377" s="114"/>
      <c r="B377" s="115"/>
    </row>
    <row r="378" spans="1:2" ht="12.75">
      <c r="A378" s="114"/>
      <c r="B378" s="115"/>
    </row>
    <row r="379" spans="1:2" ht="12.75">
      <c r="A379" s="109"/>
      <c r="B379" s="110"/>
    </row>
    <row r="381" spans="1:2" ht="12.75">
      <c r="A381" s="109"/>
      <c r="B381" s="110"/>
    </row>
    <row r="383" spans="1:2" ht="12.75">
      <c r="A383" s="112"/>
      <c r="B383" s="113"/>
    </row>
    <row r="384" spans="1:2" ht="12.75">
      <c r="A384" s="114"/>
      <c r="B384" s="115"/>
    </row>
    <row r="385" spans="1:2" ht="12.75">
      <c r="A385" s="114"/>
      <c r="B385" s="115"/>
    </row>
    <row r="387" spans="1:2" ht="12.75">
      <c r="A387" s="109"/>
      <c r="B387" s="110"/>
    </row>
    <row r="389" spans="1:2" ht="12.75">
      <c r="A389" s="109"/>
      <c r="B389" s="110"/>
    </row>
    <row r="391" spans="1:2" ht="12.75">
      <c r="A391" s="112"/>
      <c r="B391" s="113"/>
    </row>
    <row r="392" spans="1:2" ht="12.75">
      <c r="A392" s="114"/>
      <c r="B392" s="115"/>
    </row>
    <row r="394" spans="1:2" ht="12.75">
      <c r="A394" s="109"/>
      <c r="B394" s="110"/>
    </row>
    <row r="396" spans="1:2" ht="12.75">
      <c r="A396" s="109"/>
      <c r="B396" s="110"/>
    </row>
    <row r="398" spans="1:2" ht="12.75">
      <c r="A398" s="112"/>
      <c r="B398" s="113"/>
    </row>
    <row r="399" spans="1:2" ht="12.75">
      <c r="A399" s="114"/>
      <c r="B399" s="115"/>
    </row>
    <row r="401" spans="1:2" ht="12.75">
      <c r="A401" s="109"/>
      <c r="B401" s="110"/>
    </row>
    <row r="403" spans="1:2" ht="12.75">
      <c r="A403" s="109"/>
      <c r="B403" s="110"/>
    </row>
    <row r="405" spans="1:2" ht="12.75">
      <c r="A405" s="112"/>
      <c r="B405" s="113"/>
    </row>
    <row r="406" spans="1:2" ht="12.75">
      <c r="A406" s="114"/>
      <c r="B406" s="115"/>
    </row>
    <row r="408" spans="1:2" ht="12.75">
      <c r="A408" s="109"/>
      <c r="B408" s="110"/>
    </row>
    <row r="410" spans="1:2" ht="12.75">
      <c r="A410" s="109"/>
      <c r="B410" s="110"/>
    </row>
    <row r="412" spans="1:2" ht="12.75">
      <c r="A412" s="112"/>
      <c r="B412" s="113"/>
    </row>
    <row r="413" spans="1:2" ht="12.75">
      <c r="A413" s="114"/>
      <c r="B413" s="115"/>
    </row>
    <row r="415" spans="1:2" ht="12.75">
      <c r="A415" s="109"/>
      <c r="B415" s="110"/>
    </row>
    <row r="417" spans="1:2" ht="12.75">
      <c r="A417" s="109"/>
      <c r="B417" s="110"/>
    </row>
    <row r="419" spans="1:2" ht="12.75">
      <c r="A419" s="112"/>
      <c r="B419" s="113"/>
    </row>
    <row r="420" spans="1:2" ht="12.75">
      <c r="A420" s="114"/>
      <c r="B420" s="115"/>
    </row>
    <row r="422" spans="1:2" ht="12.75">
      <c r="A422" s="109"/>
      <c r="B422" s="110"/>
    </row>
    <row r="424" spans="1:2" ht="12.75">
      <c r="A424" s="109"/>
      <c r="B424" s="110"/>
    </row>
    <row r="426" spans="1:2" ht="12.75">
      <c r="A426" s="112"/>
      <c r="B426" s="113"/>
    </row>
    <row r="427" spans="1:2" ht="12.75">
      <c r="A427" s="114"/>
      <c r="B427" s="115"/>
    </row>
    <row r="429" spans="1:2" ht="12.75">
      <c r="A429" s="109"/>
      <c r="B429" s="110"/>
    </row>
    <row r="431" spans="1:2" ht="12.75">
      <c r="A431" s="109"/>
      <c r="B431" s="110"/>
    </row>
    <row r="433" spans="1:2" ht="12.75">
      <c r="A433" s="112"/>
      <c r="B433" s="113"/>
    </row>
    <row r="434" spans="1:2" ht="12.75">
      <c r="A434" s="114"/>
      <c r="B434" s="115"/>
    </row>
    <row r="436" spans="1:2" ht="12.75">
      <c r="A436" s="109"/>
      <c r="B436" s="110"/>
    </row>
    <row r="438" spans="1:2" ht="12.75">
      <c r="A438" s="109"/>
      <c r="B438" s="110"/>
    </row>
    <row r="440" spans="1:2" ht="12.75">
      <c r="A440" s="112"/>
      <c r="B440" s="113"/>
    </row>
    <row r="441" spans="1:2" ht="12.75">
      <c r="A441" s="114"/>
      <c r="B441" s="115"/>
    </row>
    <row r="443" spans="1:2" ht="12.75">
      <c r="A443" s="109"/>
      <c r="B443" s="110"/>
    </row>
    <row r="445" spans="1:2" ht="12.75">
      <c r="A445" s="109"/>
      <c r="B445" s="110"/>
    </row>
    <row r="446" spans="1:2" ht="12.75">
      <c r="A446" s="109"/>
      <c r="B446" s="110"/>
    </row>
    <row r="447" spans="1:2" ht="12.75">
      <c r="A447" s="119"/>
      <c r="B447" s="117"/>
    </row>
    <row r="448" spans="1:2" ht="12.75">
      <c r="A448" s="114"/>
      <c r="B448" s="115"/>
    </row>
    <row r="450" spans="1:2" ht="12.75">
      <c r="A450" s="109"/>
      <c r="B450" s="120"/>
    </row>
    <row r="452" spans="1:2" ht="12.75">
      <c r="A452" s="109"/>
      <c r="B452" s="120"/>
    </row>
    <row r="454" spans="1:2" ht="12.75">
      <c r="A454" s="112"/>
      <c r="B454" s="113"/>
    </row>
    <row r="455" spans="1:2" ht="12.75">
      <c r="A455" s="114"/>
      <c r="B455" s="115"/>
    </row>
    <row r="457" spans="1:2" ht="12.75">
      <c r="A457" s="109"/>
      <c r="B457" s="110"/>
    </row>
    <row r="459" spans="1:2" ht="12.75">
      <c r="A459" s="109"/>
      <c r="B459" s="110"/>
    </row>
    <row r="461" spans="1:2" ht="12.75">
      <c r="A461" s="112"/>
      <c r="B461" s="113"/>
    </row>
    <row r="462" spans="1:2" ht="12.75">
      <c r="A462" s="114"/>
      <c r="B462" s="115"/>
    </row>
    <row r="464" spans="1:2" ht="12.75">
      <c r="A464" s="109"/>
      <c r="B464" s="110"/>
    </row>
    <row r="466" spans="1:2" ht="12.75">
      <c r="A466" s="109"/>
      <c r="B466" s="110"/>
    </row>
    <row r="468" spans="1:2" ht="12.75">
      <c r="A468" s="112"/>
      <c r="B468" s="113"/>
    </row>
    <row r="469" spans="1:2" ht="12.75">
      <c r="A469" s="114"/>
      <c r="B469" s="115"/>
    </row>
    <row r="471" spans="1:2" ht="12.75">
      <c r="A471" s="109"/>
      <c r="B471" s="110"/>
    </row>
    <row r="473" spans="1:2" ht="12.75">
      <c r="A473" s="109"/>
      <c r="B473" s="110"/>
    </row>
    <row r="475" spans="1:2" ht="12.75">
      <c r="A475" s="112"/>
      <c r="B475" s="113"/>
    </row>
    <row r="476" spans="1:2" ht="12.75">
      <c r="A476" s="114"/>
      <c r="B476" s="115"/>
    </row>
    <row r="478" spans="1:2" ht="12.75">
      <c r="A478" s="109"/>
      <c r="B478" s="110"/>
    </row>
    <row r="480" spans="1:2" ht="12.75">
      <c r="A480" s="109"/>
      <c r="B480" s="110"/>
    </row>
    <row r="482" spans="1:2" ht="12.75">
      <c r="A482" s="109"/>
      <c r="B482" s="110"/>
    </row>
    <row r="484" spans="1:2" ht="12.75">
      <c r="A484" s="109"/>
      <c r="B484" s="110"/>
    </row>
    <row r="487" spans="1:2" ht="12.75">
      <c r="A487" s="116"/>
      <c r="B487" s="110"/>
    </row>
    <row r="489" spans="1:2" ht="12.75">
      <c r="A489" s="116"/>
      <c r="B489" s="110"/>
    </row>
    <row r="491" spans="1:2" ht="12.75">
      <c r="A491" s="116"/>
      <c r="B491" s="113"/>
    </row>
    <row r="492" spans="1:2" ht="12.75">
      <c r="A492" s="114"/>
      <c r="B492" s="115"/>
    </row>
    <row r="494" spans="1:2" ht="12.75">
      <c r="A494" s="109"/>
      <c r="B494" s="110"/>
    </row>
    <row r="496" spans="1:2" ht="12.75">
      <c r="A496" s="116"/>
      <c r="B496" s="113"/>
    </row>
    <row r="497" spans="1:2" ht="12.75">
      <c r="A497" s="114"/>
      <c r="B497" s="115"/>
    </row>
    <row r="499" spans="1:2" ht="12.75">
      <c r="A499" s="109"/>
      <c r="B499" s="110"/>
    </row>
    <row r="501" spans="1:2" ht="12.75">
      <c r="A501" s="109"/>
      <c r="B501" s="110"/>
    </row>
    <row r="503" spans="1:2" ht="12.75">
      <c r="A503" s="109"/>
      <c r="B503" s="110"/>
    </row>
    <row r="506" spans="1:2" ht="12.75">
      <c r="A506" s="116"/>
      <c r="B506" s="110"/>
    </row>
    <row r="508" spans="1:2" ht="12.75">
      <c r="A508" s="121"/>
      <c r="B508" s="120"/>
    </row>
    <row r="510" spans="1:2" ht="12.75">
      <c r="A510" s="121"/>
      <c r="B510" s="117"/>
    </row>
    <row r="511" spans="1:2" ht="12.75">
      <c r="A511" s="118"/>
      <c r="B511" s="115"/>
    </row>
    <row r="512" spans="1:2" ht="12.75">
      <c r="A512" s="114"/>
      <c r="B512" s="115"/>
    </row>
    <row r="513" spans="1:2" ht="12.75">
      <c r="A513" s="109"/>
      <c r="B513" s="110"/>
    </row>
    <row r="514" spans="1:2" ht="12.75">
      <c r="A514" s="114"/>
      <c r="B514" s="115"/>
    </row>
    <row r="515" spans="1:2" ht="12.75">
      <c r="A515" s="121"/>
      <c r="B515" s="117"/>
    </row>
    <row r="516" spans="1:2" ht="12.75">
      <c r="A516" s="118"/>
      <c r="B516" s="122"/>
    </row>
    <row r="517" spans="1:2" ht="12.75">
      <c r="A517" s="118"/>
      <c r="B517" s="122"/>
    </row>
    <row r="518" spans="1:2" ht="12.75">
      <c r="A518" s="109"/>
      <c r="B518" s="110"/>
    </row>
    <row r="520" ht="12.75">
      <c r="A520" s="118"/>
    </row>
    <row r="521" ht="12.75">
      <c r="A521" s="119"/>
    </row>
    <row r="522" spans="1:2" ht="12.75">
      <c r="A522" s="63"/>
      <c r="B522" s="90"/>
    </row>
    <row r="523" ht="12.75">
      <c r="B523" s="20"/>
    </row>
    <row r="524" spans="1:2" ht="12.75">
      <c r="A524" s="109"/>
      <c r="B524" s="120"/>
    </row>
    <row r="525" ht="12.75">
      <c r="A525" s="118"/>
    </row>
    <row r="526" ht="12.75">
      <c r="A526" s="119"/>
    </row>
    <row r="527" spans="1:2" ht="12.75">
      <c r="A527" s="62"/>
      <c r="B527" s="20"/>
    </row>
    <row r="528" spans="1:2" ht="12.75">
      <c r="A528" s="62"/>
      <c r="B528" s="20"/>
    </row>
    <row r="529" spans="1:2" ht="12.75">
      <c r="A529" s="109"/>
      <c r="B529" s="120"/>
    </row>
    <row r="530" ht="12.75">
      <c r="A530" s="118"/>
    </row>
    <row r="531" ht="12.75">
      <c r="A531" s="119"/>
    </row>
    <row r="532" spans="1:2" ht="12.75">
      <c r="A532" s="62"/>
      <c r="B532" s="20"/>
    </row>
    <row r="533" spans="1:2" ht="12.75">
      <c r="A533" s="62"/>
      <c r="B533" s="20"/>
    </row>
    <row r="534" spans="1:2" ht="12.75">
      <c r="A534" s="109"/>
      <c r="B534" s="120"/>
    </row>
    <row r="535" ht="12.75">
      <c r="A535" s="118"/>
    </row>
    <row r="536" ht="12.75">
      <c r="A536" s="119"/>
    </row>
    <row r="537" spans="1:2" ht="12.75">
      <c r="A537" s="62"/>
      <c r="B537" s="20"/>
    </row>
    <row r="538" ht="12.75">
      <c r="A538" s="119"/>
    </row>
    <row r="539" spans="1:2" ht="12.75">
      <c r="A539" s="109"/>
      <c r="B539" s="120"/>
    </row>
    <row r="540" ht="12.75">
      <c r="A540" s="119"/>
    </row>
    <row r="541" ht="12.75">
      <c r="A541" s="119"/>
    </row>
    <row r="542" spans="1:2" ht="12.75">
      <c r="A542" s="62"/>
      <c r="B542" s="20"/>
    </row>
    <row r="543" ht="12.75">
      <c r="A543" s="119"/>
    </row>
    <row r="544" ht="12.75">
      <c r="A544" s="119"/>
    </row>
    <row r="545" spans="1:2" ht="12.75">
      <c r="A545" s="62"/>
      <c r="B545" s="20"/>
    </row>
    <row r="546" ht="12.75">
      <c r="A546" s="119"/>
    </row>
    <row r="547" ht="12.75">
      <c r="A547" s="119"/>
    </row>
    <row r="548" spans="1:2" ht="12.75">
      <c r="A548" s="62"/>
      <c r="B548" s="20"/>
    </row>
    <row r="549" spans="1:2" ht="12.75">
      <c r="A549" s="62"/>
      <c r="B549" s="20"/>
    </row>
    <row r="550" spans="1:2" ht="12.75">
      <c r="A550" s="62"/>
      <c r="B550" s="20"/>
    </row>
    <row r="551" ht="12.75">
      <c r="A551" s="119"/>
    </row>
    <row r="552" ht="12.75">
      <c r="A552" s="119"/>
    </row>
    <row r="553" spans="1:2" ht="12.75">
      <c r="A553" s="62"/>
      <c r="B553" s="19"/>
    </row>
    <row r="554" ht="12.75">
      <c r="A554" s="119"/>
    </row>
    <row r="555" ht="12.75">
      <c r="A555" s="119"/>
    </row>
    <row r="556" spans="1:2" ht="12.75">
      <c r="A556" s="62"/>
      <c r="B556" s="20"/>
    </row>
    <row r="557" ht="12.75">
      <c r="A557" s="119"/>
    </row>
    <row r="558" ht="12.75">
      <c r="A558" s="119"/>
    </row>
    <row r="559" spans="1:2" ht="12.75">
      <c r="A559" s="62"/>
      <c r="B559" s="20"/>
    </row>
    <row r="560" ht="12.75">
      <c r="A560" s="119"/>
    </row>
    <row r="561" ht="12.75">
      <c r="A561" s="119"/>
    </row>
    <row r="562" spans="1:2" ht="12.75">
      <c r="A562" s="62"/>
      <c r="B562" s="20"/>
    </row>
    <row r="563" ht="12.75">
      <c r="A563" s="119"/>
    </row>
    <row r="564" ht="12.75">
      <c r="A564" s="119"/>
    </row>
    <row r="565" spans="1:2" ht="12.75">
      <c r="A565" s="62"/>
      <c r="B565" s="20"/>
    </row>
    <row r="566" ht="12.75">
      <c r="A566" s="119"/>
    </row>
    <row r="567" ht="12.75">
      <c r="A567" s="119"/>
    </row>
    <row r="568" spans="1:2" ht="12.75">
      <c r="A568" s="62"/>
      <c r="B568" s="20"/>
    </row>
    <row r="569" ht="12.75">
      <c r="A569" s="119"/>
    </row>
    <row r="570" ht="12.75">
      <c r="A570" s="119"/>
    </row>
    <row r="571" spans="1:2" ht="12.75">
      <c r="A571" s="62"/>
      <c r="B571" s="20"/>
    </row>
    <row r="572" ht="12.75">
      <c r="A572" s="119"/>
    </row>
    <row r="573" ht="12.75">
      <c r="A573" s="119"/>
    </row>
    <row r="574" spans="1:2" ht="12.75">
      <c r="A574" s="62"/>
      <c r="B574" s="20"/>
    </row>
    <row r="575" ht="12.75">
      <c r="A575" s="119"/>
    </row>
    <row r="576" ht="12.75">
      <c r="A576" s="119"/>
    </row>
    <row r="577" spans="1:2" ht="12.75">
      <c r="A577" s="62"/>
      <c r="B577" s="20"/>
    </row>
    <row r="578" ht="12.75">
      <c r="A578" s="119"/>
    </row>
    <row r="579" ht="12.75">
      <c r="A579" s="119"/>
    </row>
    <row r="580" spans="1:2" ht="12.75">
      <c r="A580" s="62"/>
      <c r="B580" s="20"/>
    </row>
    <row r="581" ht="12.75">
      <c r="B581" s="20"/>
    </row>
    <row r="582" ht="12.75">
      <c r="A582" s="119"/>
    </row>
    <row r="583" spans="1:2" ht="12.75">
      <c r="A583" s="62"/>
      <c r="B583" s="20"/>
    </row>
    <row r="584" spans="1:2" ht="12.75">
      <c r="A584" s="62"/>
      <c r="B584" s="20"/>
    </row>
    <row r="585" ht="12.75">
      <c r="A585" s="119"/>
    </row>
    <row r="586" spans="1:2" ht="12.75">
      <c r="A586" s="62"/>
      <c r="B586" s="20"/>
    </row>
    <row r="587" spans="1:2" ht="12.75">
      <c r="A587" s="62"/>
      <c r="B587" s="20"/>
    </row>
    <row r="588" spans="1:2" ht="12.75">
      <c r="A588" s="109"/>
      <c r="B588" s="120"/>
    </row>
    <row r="589" spans="1:2" ht="12.75">
      <c r="A589" s="62"/>
      <c r="B589" s="20"/>
    </row>
    <row r="590" ht="12.75">
      <c r="A590" s="119"/>
    </row>
    <row r="591" spans="1:2" ht="12.75">
      <c r="A591" s="119"/>
      <c r="B591" s="120"/>
    </row>
    <row r="592" spans="1:2" ht="12.75">
      <c r="A592" s="119"/>
      <c r="B592" s="120"/>
    </row>
    <row r="593" ht="12.75">
      <c r="A593" s="119"/>
    </row>
    <row r="594" spans="1:2" ht="12.75">
      <c r="A594" s="62"/>
      <c r="B594" s="20"/>
    </row>
    <row r="595" spans="1:2" ht="12.75">
      <c r="A595" s="119"/>
      <c r="B595" s="120"/>
    </row>
    <row r="596" ht="12.75">
      <c r="A596" s="119"/>
    </row>
    <row r="597" spans="1:2" ht="12.75">
      <c r="A597" s="62"/>
      <c r="B597" s="20"/>
    </row>
    <row r="598" spans="1:2" ht="12.75">
      <c r="A598" s="119"/>
      <c r="B598" s="120"/>
    </row>
    <row r="599" ht="12.75">
      <c r="A599" s="119"/>
    </row>
    <row r="600" spans="1:2" ht="12.75">
      <c r="A600" s="62"/>
      <c r="B600" s="20"/>
    </row>
    <row r="601" spans="1:2" ht="12.75">
      <c r="A601" s="119"/>
      <c r="B601" s="120"/>
    </row>
    <row r="602" ht="12.75">
      <c r="A602" s="119"/>
    </row>
    <row r="603" spans="1:2" ht="12.75">
      <c r="A603" s="62"/>
      <c r="B603" s="20"/>
    </row>
    <row r="604" ht="12.75">
      <c r="A604" s="119"/>
    </row>
    <row r="605" ht="12.75">
      <c r="A605" s="119"/>
    </row>
    <row r="606" spans="1:2" ht="12.75">
      <c r="A606" s="62"/>
      <c r="B606" s="20"/>
    </row>
    <row r="607" ht="12.75">
      <c r="A607" s="119"/>
    </row>
    <row r="608" ht="12.75">
      <c r="A608" s="119"/>
    </row>
    <row r="609" spans="1:2" ht="12.75">
      <c r="A609" s="62"/>
      <c r="B609" s="20"/>
    </row>
    <row r="610" ht="12.75">
      <c r="A610" s="119"/>
    </row>
    <row r="611" spans="1:2" ht="12.75">
      <c r="A611" s="119"/>
      <c r="B611" s="91"/>
    </row>
    <row r="612" spans="1:2" ht="12.75">
      <c r="A612" s="62"/>
      <c r="B612" s="20"/>
    </row>
    <row r="613" spans="1:2" ht="12.75">
      <c r="A613" s="62"/>
      <c r="B613" s="20"/>
    </row>
    <row r="614" spans="1:2" ht="12.75">
      <c r="A614" s="62"/>
      <c r="B614" s="20"/>
    </row>
    <row r="615" ht="12.75">
      <c r="A615" s="119"/>
    </row>
    <row r="616" ht="12.75">
      <c r="A616" s="119"/>
    </row>
    <row r="617" spans="1:2" ht="12.75">
      <c r="A617" s="62"/>
      <c r="B617" s="20"/>
    </row>
    <row r="618" ht="12.75">
      <c r="A618" s="119"/>
    </row>
    <row r="619" ht="12.75">
      <c r="A619" s="119"/>
    </row>
    <row r="620" spans="1:2" ht="12.75">
      <c r="A620" s="62"/>
      <c r="B620" s="20"/>
    </row>
    <row r="621" spans="1:2" ht="12.75">
      <c r="A621" s="62"/>
      <c r="B621" s="20"/>
    </row>
    <row r="622" spans="1:2" ht="12.75">
      <c r="A622" s="62"/>
      <c r="B622" s="20"/>
    </row>
    <row r="623" spans="1:2" ht="12.75">
      <c r="A623" s="62"/>
      <c r="B623" s="20"/>
    </row>
    <row r="624" spans="1:2" ht="12.75">
      <c r="A624" s="62"/>
      <c r="B624" s="20"/>
    </row>
    <row r="625" spans="1:2" ht="12.75">
      <c r="A625" s="62"/>
      <c r="B625" s="20"/>
    </row>
    <row r="626" ht="12.75">
      <c r="A626" s="119"/>
    </row>
    <row r="627" spans="1:2" ht="12.75">
      <c r="A627" s="119"/>
      <c r="B627" s="20"/>
    </row>
    <row r="628" spans="1:2" ht="12.75">
      <c r="A628" s="123"/>
      <c r="B628" s="20"/>
    </row>
    <row r="629" spans="1:2" ht="12.75">
      <c r="A629" s="62"/>
      <c r="B629" s="20"/>
    </row>
    <row r="630" spans="1:2" ht="12.75">
      <c r="A630" s="62"/>
      <c r="B630" s="20"/>
    </row>
    <row r="631" spans="1:2" ht="12.75">
      <c r="A631" s="62"/>
      <c r="B631" s="20"/>
    </row>
    <row r="632" spans="1:2" ht="12.75">
      <c r="A632" s="62"/>
      <c r="B632" s="20"/>
    </row>
    <row r="633" spans="1:2" ht="12.75">
      <c r="A633" s="62"/>
      <c r="B633" s="20"/>
    </row>
    <row r="634" ht="12.75">
      <c r="A634" s="119"/>
    </row>
    <row r="635" ht="12.75">
      <c r="A635" s="119"/>
    </row>
    <row r="636" spans="1:2" ht="12.75">
      <c r="A636" s="62"/>
      <c r="B636" s="20"/>
    </row>
    <row r="637" ht="12.75">
      <c r="B637" s="20"/>
    </row>
    <row r="638" spans="1:2" ht="12.75">
      <c r="A638" s="119"/>
      <c r="B638" s="20"/>
    </row>
    <row r="639" spans="1:2" ht="12.75">
      <c r="A639" s="62"/>
      <c r="B639" s="20"/>
    </row>
    <row r="640" spans="1:2" ht="12.75">
      <c r="A640" s="62"/>
      <c r="B640" s="20"/>
    </row>
    <row r="641" spans="1:2" ht="12.75">
      <c r="A641" s="119"/>
      <c r="B641" s="20"/>
    </row>
    <row r="642" spans="1:2" ht="12.75">
      <c r="A642" s="62"/>
      <c r="B642" s="20"/>
    </row>
    <row r="643" ht="12.75">
      <c r="B643" s="20"/>
    </row>
    <row r="644" spans="1:2" ht="12.75">
      <c r="A644" s="112"/>
      <c r="B644" s="120"/>
    </row>
    <row r="645" ht="12.75">
      <c r="B645" s="20"/>
    </row>
    <row r="646" spans="1:2" ht="12.75">
      <c r="A646" s="119"/>
      <c r="B646" s="120"/>
    </row>
    <row r="647" ht="12.75">
      <c r="A647" s="119"/>
    </row>
    <row r="648" ht="12.75">
      <c r="A648" s="119"/>
    </row>
    <row r="649" spans="1:2" ht="12.75">
      <c r="A649" s="62"/>
      <c r="B649" s="20"/>
    </row>
    <row r="650" spans="1:2" ht="12.75">
      <c r="A650" s="62"/>
      <c r="B650" s="20"/>
    </row>
    <row r="651" ht="12.75">
      <c r="A651" s="119"/>
    </row>
    <row r="652" ht="12.75">
      <c r="A652" s="119"/>
    </row>
    <row r="653" spans="1:2" ht="12.75">
      <c r="A653" s="62"/>
      <c r="B653" s="20"/>
    </row>
    <row r="654" spans="1:2" ht="12.75">
      <c r="A654" s="62"/>
      <c r="B654" s="20"/>
    </row>
    <row r="655" spans="1:2" ht="12.75">
      <c r="A655" s="62"/>
      <c r="B655" s="20"/>
    </row>
    <row r="656" spans="1:2" ht="12.75">
      <c r="A656" s="62"/>
      <c r="B656" s="20"/>
    </row>
    <row r="657" spans="1:2" ht="12.75">
      <c r="A657" s="62"/>
      <c r="B657" s="20"/>
    </row>
    <row r="658" ht="12.75">
      <c r="A658" s="119"/>
    </row>
    <row r="659" ht="12.75">
      <c r="A659" s="119"/>
    </row>
    <row r="660" spans="1:2" ht="12.75">
      <c r="A660" s="62"/>
      <c r="B660" s="20"/>
    </row>
    <row r="661" spans="1:2" ht="12.75">
      <c r="A661" s="62"/>
      <c r="B661" s="20"/>
    </row>
    <row r="662" spans="1:2" ht="12.75">
      <c r="A662" s="62"/>
      <c r="B662" s="20"/>
    </row>
    <row r="663" spans="1:2" ht="12.75">
      <c r="A663" s="62"/>
      <c r="B663" s="20"/>
    </row>
    <row r="664" spans="1:2" ht="12.75">
      <c r="A664" s="62"/>
      <c r="B664" s="20"/>
    </row>
    <row r="665" spans="1:2" ht="12.75">
      <c r="A665" s="109"/>
      <c r="B665" s="120"/>
    </row>
    <row r="666" spans="1:2" ht="12.75">
      <c r="A666" s="62"/>
      <c r="B666" s="20"/>
    </row>
    <row r="667" spans="1:2" ht="12.75">
      <c r="A667" s="119"/>
      <c r="B667" s="120"/>
    </row>
    <row r="668" ht="12.75">
      <c r="A668" s="119"/>
    </row>
    <row r="669" ht="12.75">
      <c r="A669" s="119"/>
    </row>
    <row r="670" spans="1:2" ht="12.75">
      <c r="A670" s="62"/>
      <c r="B670" s="20"/>
    </row>
    <row r="671" spans="1:2" ht="12.75">
      <c r="A671" s="62"/>
      <c r="B671" s="20"/>
    </row>
    <row r="672" ht="12.75">
      <c r="A672" s="119"/>
    </row>
    <row r="673" spans="1:2" ht="12.75">
      <c r="A673" s="62"/>
      <c r="B673" s="20"/>
    </row>
    <row r="674" ht="12.75">
      <c r="A674" s="119"/>
    </row>
    <row r="675" ht="12.75">
      <c r="A675" s="119"/>
    </row>
    <row r="676" spans="1:2" ht="12.75">
      <c r="A676" s="62"/>
      <c r="B676" s="20"/>
    </row>
    <row r="677" spans="1:2" ht="12.75">
      <c r="A677" s="62"/>
      <c r="B677" s="20"/>
    </row>
    <row r="678" ht="12.75">
      <c r="A678" s="119"/>
    </row>
    <row r="679" ht="12.75">
      <c r="A679" s="119"/>
    </row>
    <row r="680" spans="1:2" ht="12.75">
      <c r="A680" s="62"/>
      <c r="B680" s="20"/>
    </row>
    <row r="681" ht="12.75">
      <c r="A681" s="118"/>
    </row>
    <row r="683" spans="1:2" ht="12.75">
      <c r="A683" s="109"/>
      <c r="B683" s="120"/>
    </row>
    <row r="685" spans="1:2" ht="12.75">
      <c r="A685" s="109"/>
      <c r="B685" s="110"/>
    </row>
    <row r="688" spans="1:2" ht="12.75">
      <c r="A688" s="116"/>
      <c r="B688" s="110"/>
    </row>
    <row r="690" spans="1:2" ht="12.75">
      <c r="A690" s="116"/>
      <c r="B690" s="110"/>
    </row>
    <row r="692" spans="1:2" ht="12.75">
      <c r="A692" s="112"/>
      <c r="B692" s="113"/>
    </row>
    <row r="693" spans="1:2" ht="12.75">
      <c r="A693" s="114"/>
      <c r="B693" s="115"/>
    </row>
    <row r="695" spans="1:2" ht="12.75">
      <c r="A695" s="109"/>
      <c r="B695" s="110"/>
    </row>
    <row r="697" spans="1:2" ht="12.75">
      <c r="A697" s="109"/>
      <c r="B697" s="110"/>
    </row>
    <row r="699" spans="1:2" ht="12.75">
      <c r="A699" s="112"/>
      <c r="B699" s="113"/>
    </row>
    <row r="700" spans="1:2" ht="12.75">
      <c r="A700" s="114"/>
      <c r="B700" s="115"/>
    </row>
    <row r="702" spans="1:2" ht="12.75">
      <c r="A702" s="109"/>
      <c r="B702" s="110"/>
    </row>
    <row r="704" spans="1:2" ht="12.75">
      <c r="A704" s="109"/>
      <c r="B704" s="110"/>
    </row>
    <row r="706" spans="1:2" ht="12.75">
      <c r="A706" s="112"/>
      <c r="B706" s="113"/>
    </row>
    <row r="707" spans="1:2" ht="12.75">
      <c r="A707" s="114"/>
      <c r="B707" s="115"/>
    </row>
    <row r="709" spans="1:2" ht="12.75">
      <c r="A709" s="109"/>
      <c r="B709" s="110"/>
    </row>
    <row r="711" spans="1:2" ht="12.75">
      <c r="A711" s="109"/>
      <c r="B711" s="110"/>
    </row>
    <row r="713" spans="1:2" ht="12.75">
      <c r="A713" s="112"/>
      <c r="B713" s="113"/>
    </row>
    <row r="714" spans="1:2" ht="12.75">
      <c r="A714" s="114"/>
      <c r="B714" s="115"/>
    </row>
    <row r="715" spans="1:2" ht="12.75">
      <c r="A715" s="114"/>
      <c r="B715" s="115"/>
    </row>
    <row r="716" spans="1:2" ht="12.75">
      <c r="A716" s="114"/>
      <c r="B716" s="115"/>
    </row>
    <row r="717" spans="1:2" ht="12.75">
      <c r="A717" s="114"/>
      <c r="B717" s="115"/>
    </row>
    <row r="718" spans="1:2" ht="12.75">
      <c r="A718" s="114"/>
      <c r="B718" s="115"/>
    </row>
    <row r="720" spans="1:2" ht="12.75">
      <c r="A720" s="109"/>
      <c r="B720" s="110"/>
    </row>
    <row r="722" spans="1:2" ht="12.75">
      <c r="A722" s="109"/>
      <c r="B722" s="110"/>
    </row>
    <row r="724" spans="1:2" ht="12.75">
      <c r="A724" s="112"/>
      <c r="B724" s="113"/>
    </row>
    <row r="725" spans="1:2" ht="12.75">
      <c r="A725" s="114"/>
      <c r="B725" s="115"/>
    </row>
    <row r="726" spans="1:2" ht="12.75">
      <c r="A726" s="114"/>
      <c r="B726" s="115"/>
    </row>
    <row r="728" spans="1:2" ht="12.75">
      <c r="A728" s="109"/>
      <c r="B728" s="110"/>
    </row>
    <row r="730" spans="1:2" ht="12.75">
      <c r="A730" s="109"/>
      <c r="B730" s="110"/>
    </row>
    <row r="732" spans="1:2" ht="12.75">
      <c r="A732" s="112"/>
      <c r="B732" s="113"/>
    </row>
    <row r="733" spans="1:2" ht="12.75">
      <c r="A733" s="114"/>
      <c r="B733" s="115"/>
    </row>
    <row r="734" spans="1:2" ht="12.75">
      <c r="A734" s="114"/>
      <c r="B734" s="115"/>
    </row>
    <row r="736" spans="1:2" ht="12.75">
      <c r="A736" s="109"/>
      <c r="B736" s="110"/>
    </row>
    <row r="738" spans="1:2" ht="12.75">
      <c r="A738" s="109"/>
      <c r="B738" s="110"/>
    </row>
    <row r="740" spans="1:2" ht="12.75">
      <c r="A740" s="112"/>
      <c r="B740" s="113"/>
    </row>
    <row r="741" spans="1:2" ht="12.75">
      <c r="A741" s="114"/>
      <c r="B741" s="115"/>
    </row>
    <row r="742" spans="1:2" ht="12.75">
      <c r="A742" s="114"/>
      <c r="B742" s="115"/>
    </row>
    <row r="743" spans="1:2" ht="12.75">
      <c r="A743" s="114"/>
      <c r="B743" s="115"/>
    </row>
    <row r="744" spans="1:2" ht="12.75">
      <c r="A744" s="114"/>
      <c r="B744" s="115"/>
    </row>
    <row r="745" spans="1:2" ht="12.75">
      <c r="A745" s="114"/>
      <c r="B745" s="115"/>
    </row>
    <row r="746" spans="1:2" ht="12.75">
      <c r="A746" s="114"/>
      <c r="B746" s="115"/>
    </row>
    <row r="747" spans="1:2" ht="12.75">
      <c r="A747" s="114"/>
      <c r="B747" s="115"/>
    </row>
    <row r="748" spans="1:2" ht="12.75">
      <c r="A748" s="114"/>
      <c r="B748" s="115"/>
    </row>
    <row r="749" spans="1:2" ht="12.75">
      <c r="A749" s="114"/>
      <c r="B749" s="115"/>
    </row>
    <row r="750" spans="1:2" ht="12.75">
      <c r="A750" s="114"/>
      <c r="B750" s="115"/>
    </row>
    <row r="752" spans="1:2" ht="12.75">
      <c r="A752" s="109"/>
      <c r="B752" s="110"/>
    </row>
    <row r="754" spans="1:2" ht="12.75">
      <c r="A754" s="109"/>
      <c r="B754" s="110"/>
    </row>
    <row r="756" spans="1:2" ht="12.75">
      <c r="A756" s="112"/>
      <c r="B756" s="113"/>
    </row>
    <row r="757" spans="1:2" ht="12.75">
      <c r="A757" s="114"/>
      <c r="B757" s="115"/>
    </row>
    <row r="758" spans="1:2" ht="12.75">
      <c r="A758" s="114"/>
      <c r="B758" s="115"/>
    </row>
    <row r="759" spans="1:2" ht="12.75">
      <c r="A759" s="114"/>
      <c r="B759" s="115"/>
    </row>
    <row r="760" spans="1:2" ht="12.75">
      <c r="A760" s="114"/>
      <c r="B760" s="115"/>
    </row>
    <row r="761" spans="1:2" ht="12.75">
      <c r="A761" s="114"/>
      <c r="B761" s="115"/>
    </row>
    <row r="762" spans="1:2" ht="12.75">
      <c r="A762" s="114"/>
      <c r="B762" s="115"/>
    </row>
    <row r="764" spans="1:2" ht="12.75">
      <c r="A764" s="109"/>
      <c r="B764" s="110"/>
    </row>
    <row r="766" spans="1:2" ht="12.75">
      <c r="A766" s="109"/>
      <c r="B766" s="110"/>
    </row>
    <row r="768" spans="1:2" ht="12.75">
      <c r="A768" s="112"/>
      <c r="B768" s="113"/>
    </row>
    <row r="769" spans="1:2" ht="12.75">
      <c r="A769" s="114"/>
      <c r="B769" s="115"/>
    </row>
    <row r="770" spans="1:2" ht="12.75">
      <c r="A770" s="114"/>
      <c r="B770" s="115"/>
    </row>
    <row r="771" spans="1:2" ht="12.75">
      <c r="A771" s="114"/>
      <c r="B771" s="115"/>
    </row>
    <row r="774" spans="1:2" ht="12.75">
      <c r="A774" s="109"/>
      <c r="B774" s="110"/>
    </row>
    <row r="776" spans="1:2" ht="12.75">
      <c r="A776" s="109"/>
      <c r="B776" s="110"/>
    </row>
    <row r="778" spans="1:2" ht="12.75">
      <c r="A778" s="112"/>
      <c r="B778" s="113"/>
    </row>
    <row r="779" spans="1:2" ht="12.75">
      <c r="A779" s="114"/>
      <c r="B779" s="115"/>
    </row>
    <row r="781" spans="1:2" ht="12.75">
      <c r="A781" s="109"/>
      <c r="B781" s="110"/>
    </row>
    <row r="783" spans="1:2" ht="12.75">
      <c r="A783" s="109"/>
      <c r="B783" s="110"/>
    </row>
    <row r="785" spans="1:2" ht="12.75">
      <c r="A785" s="112"/>
      <c r="B785" s="113"/>
    </row>
    <row r="786" spans="1:2" ht="12.75">
      <c r="A786" s="114"/>
      <c r="B786" s="115"/>
    </row>
    <row r="787" spans="1:2" ht="12.75">
      <c r="A787" s="114"/>
      <c r="B787" s="115"/>
    </row>
    <row r="789" spans="1:2" ht="12.75">
      <c r="A789" s="109"/>
      <c r="B789" s="110"/>
    </row>
    <row r="791" spans="1:2" ht="12.75">
      <c r="A791" s="109"/>
      <c r="B791" s="110"/>
    </row>
    <row r="793" spans="1:2" ht="12.75">
      <c r="A793" s="112"/>
      <c r="B793" s="113"/>
    </row>
    <row r="794" spans="1:2" ht="12.75">
      <c r="A794" s="114"/>
      <c r="B794" s="115"/>
    </row>
    <row r="795" spans="1:2" ht="12.75">
      <c r="A795" s="114"/>
      <c r="B795" s="115"/>
    </row>
    <row r="796" spans="1:2" ht="12.75">
      <c r="A796" s="114"/>
      <c r="B796" s="115"/>
    </row>
    <row r="797" spans="1:2" ht="12.75">
      <c r="A797" s="114"/>
      <c r="B797" s="115"/>
    </row>
    <row r="798" spans="1:2" ht="12.75">
      <c r="A798" s="114"/>
      <c r="B798" s="115"/>
    </row>
    <row r="799" spans="1:2" ht="12.75">
      <c r="A799" s="114"/>
      <c r="B799" s="115"/>
    </row>
    <row r="800" spans="1:2" ht="12.75">
      <c r="A800" s="114"/>
      <c r="B800" s="115"/>
    </row>
    <row r="801" spans="1:2" ht="12.75">
      <c r="A801" s="114"/>
      <c r="B801" s="115"/>
    </row>
    <row r="802" spans="1:2" ht="12.75">
      <c r="A802" s="114"/>
      <c r="B802" s="115"/>
    </row>
    <row r="803" spans="1:2" ht="12.75">
      <c r="A803" s="114"/>
      <c r="B803" s="115"/>
    </row>
    <row r="804" spans="1:2" ht="12.75">
      <c r="A804" s="114"/>
      <c r="B804" s="115"/>
    </row>
    <row r="807" spans="1:2" ht="12.75">
      <c r="A807" s="109"/>
      <c r="B807" s="110"/>
    </row>
    <row r="809" spans="1:2" ht="12.75">
      <c r="A809" s="109"/>
      <c r="B809" s="110"/>
    </row>
  </sheetData>
  <sheetProtection/>
  <mergeCells count="3">
    <mergeCell ref="A1:E1"/>
    <mergeCell ref="A3:B3"/>
    <mergeCell ref="A2:B2"/>
  </mergeCells>
  <printOptions horizontalCentered="1"/>
  <pageMargins left="0.1968503937007874" right="0.1968503937007874" top="0.4330708661417323" bottom="0.4330708661417323" header="0.5118110236220472" footer="0.31496062992125984"/>
  <pageSetup horizontalDpi="300" verticalDpi="3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Mladenka Karačić</dc:creator>
  <cp:keywords/>
  <dc:description/>
  <cp:lastModifiedBy>TKrajinovic</cp:lastModifiedBy>
  <cp:lastPrinted>2023-08-16T11:41:10Z</cp:lastPrinted>
  <dcterms:created xsi:type="dcterms:W3CDTF">2001-11-29T15:00:47Z</dcterms:created>
  <dcterms:modified xsi:type="dcterms:W3CDTF">2023-08-16T11:43:50Z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6CERP - Izvršenje financijskog plana za I-VI 2016..xls</vt:lpwstr>
  </property>
</Properties>
</file>